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6155" windowHeight="12180"/>
  </bookViews>
  <sheets>
    <sheet name="6TB" sheetId="2" r:id="rId1"/>
    <sheet name="12TB" sheetId="1" r:id="rId2"/>
    <sheet name="18tb" sheetId="3" r:id="rId3"/>
  </sheets>
  <externalReferences>
    <externalReference r:id="rId4"/>
    <externalReference r:id="rId5"/>
  </externalReferences>
  <definedNames>
    <definedName name="_xlnm.Print_Area" localSheetId="1">'12TB'!$A$1:$G$51</definedName>
    <definedName name="_xlnm.Print_Area" localSheetId="2">'18tb'!$A$1:$G$51</definedName>
    <definedName name="_xlnm.Print_Area" localSheetId="0">'6TB'!$A$1:$G$51</definedName>
    <definedName name="Z_EBA405AB_8338_11D5_930F_00010296CC45_.wvu.PrintArea" localSheetId="1" hidden="1">'12TB'!$B$1:$G$50</definedName>
    <definedName name="Z_EBA405AB_8338_11D5_930F_00010296CC45_.wvu.PrintArea" localSheetId="2" hidden="1">'18tb'!$B$1:$G$50</definedName>
    <definedName name="Z_EBA405AB_8338_11D5_930F_00010296CC45_.wvu.PrintArea" localSheetId="0" hidden="1">'6TB'!$B$1:$G$50</definedName>
  </definedNames>
  <calcPr calcId="144525"/>
</workbook>
</file>

<file path=xl/calcChain.xml><?xml version="1.0" encoding="utf-8"?>
<calcChain xmlns="http://schemas.openxmlformats.org/spreadsheetml/2006/main">
  <c r="G35" i="3" l="1"/>
  <c r="G35" i="2"/>
  <c r="G35" i="1"/>
  <c r="F33" i="3" l="1"/>
  <c r="F33" i="2"/>
  <c r="G33" i="2" s="1"/>
  <c r="E33" i="3"/>
  <c r="C33" i="3"/>
  <c r="B33" i="3"/>
  <c r="E47" i="3"/>
  <c r="G46" i="3"/>
  <c r="G45" i="3"/>
  <c r="G44" i="3"/>
  <c r="G43" i="3"/>
  <c r="G42" i="3"/>
  <c r="H41" i="3"/>
  <c r="G41" i="3"/>
  <c r="H40" i="3"/>
  <c r="G40" i="3"/>
  <c r="G39" i="3"/>
  <c r="G38" i="3"/>
  <c r="G37" i="3"/>
  <c r="G36" i="3"/>
  <c r="G34" i="3"/>
  <c r="F32" i="3"/>
  <c r="G32" i="3" s="1"/>
  <c r="F31" i="3"/>
  <c r="G31" i="3" s="1"/>
  <c r="G30" i="3"/>
  <c r="G29" i="3"/>
  <c r="G28" i="3"/>
  <c r="G27" i="3"/>
  <c r="G26" i="3"/>
  <c r="G25" i="3"/>
  <c r="G24" i="3"/>
  <c r="G23" i="3"/>
  <c r="G22" i="3"/>
  <c r="G21" i="3"/>
  <c r="G19" i="3"/>
  <c r="G18" i="3"/>
  <c r="E17" i="3"/>
  <c r="C17" i="3"/>
  <c r="B17" i="3"/>
  <c r="G16" i="3"/>
  <c r="B33" i="1"/>
  <c r="E33" i="1"/>
  <c r="F33" i="1" s="1"/>
  <c r="G33" i="1" s="1"/>
  <c r="C33" i="1"/>
  <c r="E47" i="2"/>
  <c r="G46" i="2"/>
  <c r="G45" i="2"/>
  <c r="G44" i="2"/>
  <c r="G43" i="2"/>
  <c r="G42" i="2"/>
  <c r="H41" i="2"/>
  <c r="G41" i="2"/>
  <c r="H40" i="2"/>
  <c r="G40" i="2"/>
  <c r="G39" i="2"/>
  <c r="G38" i="2"/>
  <c r="G37" i="2"/>
  <c r="G36" i="2"/>
  <c r="G34" i="2"/>
  <c r="B33" i="2"/>
  <c r="F32" i="2"/>
  <c r="G32" i="2" s="1"/>
  <c r="F31" i="2"/>
  <c r="G31" i="2" s="1"/>
  <c r="G30" i="2"/>
  <c r="G29" i="2"/>
  <c r="G28" i="2"/>
  <c r="G27" i="2"/>
  <c r="G26" i="2"/>
  <c r="G25" i="2"/>
  <c r="G24" i="2"/>
  <c r="G23" i="2"/>
  <c r="G22" i="2"/>
  <c r="G21" i="2"/>
  <c r="G19" i="2"/>
  <c r="G18" i="2"/>
  <c r="E17" i="2"/>
  <c r="C17" i="2"/>
  <c r="B17" i="2"/>
  <c r="G16" i="2"/>
  <c r="E17" i="1"/>
  <c r="C17" i="1"/>
  <c r="B17" i="1"/>
  <c r="G16" i="1"/>
  <c r="G18" i="1"/>
  <c r="G19" i="1"/>
  <c r="G21" i="1"/>
  <c r="G22" i="1"/>
  <c r="G23" i="1"/>
  <c r="G24" i="1"/>
  <c r="G25" i="1"/>
  <c r="G26" i="1"/>
  <c r="G27" i="1"/>
  <c r="G28" i="1"/>
  <c r="G29" i="1"/>
  <c r="G30" i="1"/>
  <c r="F31" i="1"/>
  <c r="G31" i="1" s="1"/>
  <c r="F32" i="1"/>
  <c r="G32" i="1" s="1"/>
  <c r="G34" i="1"/>
  <c r="G36" i="1"/>
  <c r="G37" i="1"/>
  <c r="G38" i="1"/>
  <c r="G39" i="1"/>
  <c r="G40" i="1"/>
  <c r="H40" i="1"/>
  <c r="G41" i="1"/>
  <c r="H41" i="1"/>
  <c r="G42" i="1"/>
  <c r="G43" i="1"/>
  <c r="G44" i="1"/>
  <c r="G45" i="1"/>
  <c r="G46" i="1"/>
  <c r="E47" i="1"/>
  <c r="H17" i="1" l="1"/>
  <c r="F17" i="1"/>
  <c r="G17" i="1" s="1"/>
  <c r="H17" i="2"/>
  <c r="F17" i="2"/>
  <c r="H17" i="3"/>
  <c r="F17" i="3"/>
  <c r="G17" i="3" s="1"/>
  <c r="F49" i="3" s="1"/>
  <c r="G33" i="3"/>
  <c r="G17" i="2"/>
  <c r="F49" i="2" s="1"/>
  <c r="F49" i="1"/>
  <c r="F50" i="3" l="1"/>
  <c r="F51" i="3" s="1"/>
  <c r="C8" i="3" s="1"/>
  <c r="F50" i="2"/>
  <c r="F51" i="2" s="1"/>
  <c r="C8" i="2" s="1"/>
  <c r="F50" i="1"/>
  <c r="F51" i="1" s="1"/>
  <c r="C8" i="1" s="1"/>
</calcChain>
</file>

<file path=xl/sharedStrings.xml><?xml version="1.0" encoding="utf-8"?>
<sst xmlns="http://schemas.openxmlformats.org/spreadsheetml/2006/main" count="102" uniqueCount="36">
  <si>
    <t>총        계 :</t>
    <phoneticPr fontId="7" type="noConversion"/>
  </si>
  <si>
    <t>부   가   세 :</t>
    <phoneticPr fontId="7" type="noConversion"/>
  </si>
  <si>
    <t>소        계 :</t>
    <phoneticPr fontId="7" type="noConversion"/>
  </si>
  <si>
    <t>Form Factor : Tower (5U)</t>
    <phoneticPr fontId="3" type="noConversion"/>
  </si>
  <si>
    <t>Accessories : PS/2 Keyboard and Mouse ship standard</t>
    <phoneticPr fontId="3" type="noConversion"/>
  </si>
  <si>
    <t>Fans : 3 fans ship standard</t>
    <phoneticPr fontId="3" type="noConversion"/>
  </si>
  <si>
    <t>Hard Drive : None ship standard</t>
    <phoneticPr fontId="3" type="noConversion"/>
  </si>
  <si>
    <t>Network Controller : Embedded NC326i PCI Express Dual Port Gigabit Server Adapter</t>
    <phoneticPr fontId="3" type="noConversion"/>
  </si>
  <si>
    <t>서버</t>
    <phoneticPr fontId="7" type="noConversion"/>
  </si>
  <si>
    <t>공급합계</t>
    <phoneticPr fontId="7" type="noConversion"/>
  </si>
  <si>
    <t>공급단가</t>
    <phoneticPr fontId="7" type="noConversion"/>
  </si>
  <si>
    <t>소비자단가</t>
    <phoneticPr fontId="7" type="noConversion"/>
  </si>
  <si>
    <t>수
량</t>
    <phoneticPr fontId="7" type="noConversion"/>
  </si>
  <si>
    <t>Description</t>
  </si>
  <si>
    <t>P/N</t>
  </si>
  <si>
    <t>품명</t>
    <phoneticPr fontId="7" type="noConversion"/>
  </si>
  <si>
    <t xml:space="preserve">견  적    일  자 :  </t>
    <phoneticPr fontId="7" type="noConversion"/>
  </si>
  <si>
    <t>견  적    담  당  : 조 규 장 (gjang@chol.com)</t>
    <phoneticPr fontId="7" type="noConversion"/>
  </si>
  <si>
    <t>지  불    조  건 :  별도협의</t>
    <phoneticPr fontId="7" type="noConversion"/>
  </si>
  <si>
    <t>견적 유효 기간 : 견적일로부터 15일</t>
    <phoneticPr fontId="7" type="noConversion"/>
  </si>
  <si>
    <t>납품 예정 일자 :  발주후  약속일</t>
    <phoneticPr fontId="7" type="noConversion"/>
  </si>
  <si>
    <t>(부가가치세 포함)</t>
    <phoneticPr fontId="7" type="noConversion"/>
  </si>
  <si>
    <t>견적 금액 합계 :</t>
    <phoneticPr fontId="7" type="noConversion"/>
  </si>
  <si>
    <t>아래와 같이 견적 합니다.</t>
  </si>
  <si>
    <t>귀하</t>
    <phoneticPr fontId="7" type="noConversion"/>
  </si>
  <si>
    <t>견      적      서</t>
    <phoneticPr fontId="7" type="noConversion"/>
  </si>
  <si>
    <t>HP 1TB 6G SAS 7.2K 3.5in DP MDL HDD</t>
    <phoneticPr fontId="3" type="noConversion"/>
  </si>
  <si>
    <t xml:space="preserve">Memory : 8GB (2 x 4GB) PC3-10600R (DDR3-1333) Registered DIMMs </t>
    <phoneticPr fontId="3" type="noConversion"/>
  </si>
  <si>
    <t>Storage Controller : HP Smart Array P410i/256 Memory Controller</t>
    <phoneticPr fontId="3" type="noConversion"/>
  </si>
  <si>
    <t>Internal Storage : (12) LFF SATA/SAS HDD bays; upgradeable to (14) in total</t>
    <phoneticPr fontId="3" type="noConversion"/>
  </si>
  <si>
    <t>Optical Drive : none ship standard</t>
    <phoneticPr fontId="3" type="noConversion"/>
  </si>
  <si>
    <t>Power Supply : (1) 750 Watt Hot-Plug (Redundancy enabled) power supply</t>
    <phoneticPr fontId="3" type="noConversion"/>
  </si>
  <si>
    <t>Processor : (1) Intel® Xeon® E5620 (2.4GHz/4-core/12MB/80W, DDR3-1066, HT, Turbo 1/1/2/2/3/3) Processor</t>
    <phoneticPr fontId="3" type="noConversion"/>
  </si>
  <si>
    <t>Cache Memory : 12MB (1 x 12MB) L3 cache</t>
    <phoneticPr fontId="3" type="noConversion"/>
  </si>
  <si>
    <t>os</t>
    <phoneticPr fontId="3" type="noConversion"/>
  </si>
  <si>
    <t>Windows Server 2003 Std 5cal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</si>
</sst>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_(* #,##0_);_(* \(#,##0\);_(* &quot;-&quot;_);_(@_)"/>
    <numFmt numFmtId="178" formatCode="#,##0_);[Red]\(#,##0\)"/>
    <numFmt numFmtId="179" formatCode="_ * #,##0_ ;_ * \-#,##0_ ;_ * &quot;-&quot;_ ;_ @_ "/>
    <numFmt numFmtId="180" formatCode="yyyy&quot;/&quot;m&quot;/&quot;d"/>
    <numFmt numFmtId="181" formatCode="yyyy&quot;년&quot;\ m&quot;월&quot;\ d&quot;일&quot;"/>
    <numFmt numFmtId="182" formatCode="&quot;₩&quot;#,##0"/>
    <numFmt numFmtId="183" formatCode="\(\V\A\T\ &quot;포&quot;&quot;함&quot;\)"/>
  </numFmts>
  <fonts count="20" x14ac:knownFonts="1"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11"/>
      <color indexed="9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4"/>
      <name val="굴림"/>
      <family val="3"/>
      <charset val="129"/>
    </font>
    <font>
      <sz val="22"/>
      <name val="굴림"/>
      <family val="3"/>
      <charset val="129"/>
    </font>
    <font>
      <b/>
      <sz val="22"/>
      <name val="굴림"/>
      <family val="3"/>
      <charset val="129"/>
    </font>
    <font>
      <sz val="12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6" tint="0.79998168889431442"/>
      </bottom>
      <diagonal/>
    </border>
    <border>
      <left style="thin">
        <color indexed="64"/>
      </left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8" fillId="0" borderId="0"/>
    <xf numFmtId="0" fontId="19" fillId="0" borderId="0"/>
    <xf numFmtId="0" fontId="1" fillId="0" borderId="0"/>
  </cellStyleXfs>
  <cellXfs count="85">
    <xf numFmtId="0" fontId="0" fillId="0" borderId="0" xfId="0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4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2" fillId="0" borderId="0" xfId="4" applyFont="1" applyBorder="1" applyAlignment="1">
      <alignment vertical="center"/>
    </xf>
    <xf numFmtId="0" fontId="6" fillId="0" borderId="0" xfId="4" applyFont="1" applyFill="1" applyBorder="1" applyAlignment="1">
      <alignment horizontal="center" vertical="center" shrinkToFit="1"/>
    </xf>
    <xf numFmtId="41" fontId="9" fillId="0" borderId="4" xfId="1" applyFont="1" applyFill="1" applyBorder="1" applyAlignment="1">
      <alignment horizontal="right" vertical="center" shrinkToFit="1"/>
    </xf>
    <xf numFmtId="41" fontId="9" fillId="0" borderId="5" xfId="1" applyFont="1" applyFill="1" applyBorder="1" applyAlignment="1">
      <alignment horizontal="right" vertical="center" shrinkToFit="1"/>
    </xf>
    <xf numFmtId="41" fontId="9" fillId="0" borderId="6" xfId="1" applyFont="1" applyFill="1" applyBorder="1" applyAlignment="1">
      <alignment horizontal="right" vertical="center" shrinkToFit="1"/>
    </xf>
    <xf numFmtId="0" fontId="9" fillId="0" borderId="5" xfId="4" applyFont="1" applyFill="1" applyBorder="1" applyAlignment="1">
      <alignment horizontal="center" vertical="center" shrinkToFit="1"/>
    </xf>
    <xf numFmtId="0" fontId="9" fillId="0" borderId="6" xfId="4" applyFont="1" applyFill="1" applyBorder="1" applyAlignment="1">
      <alignment horizontal="left" vertical="center"/>
    </xf>
    <xf numFmtId="0" fontId="10" fillId="0" borderId="7" xfId="4" applyFont="1" applyFill="1" applyBorder="1" applyAlignment="1">
      <alignment horizontal="center" vertical="center" shrinkToFit="1"/>
    </xf>
    <xf numFmtId="0" fontId="10" fillId="0" borderId="8" xfId="4" applyFont="1" applyBorder="1" applyAlignment="1">
      <alignment horizontal="center" vertical="center"/>
    </xf>
    <xf numFmtId="41" fontId="9" fillId="0" borderId="0" xfId="2" applyNumberFormat="1" applyFont="1" applyBorder="1" applyAlignment="1">
      <alignment vertical="center"/>
    </xf>
    <xf numFmtId="176" fontId="9" fillId="0" borderId="0" xfId="3" applyNumberFormat="1" applyFont="1" applyBorder="1" applyAlignment="1">
      <alignment vertical="center"/>
    </xf>
    <xf numFmtId="0" fontId="9" fillId="0" borderId="6" xfId="4" applyFont="1" applyFill="1" applyBorder="1" applyAlignment="1">
      <alignment horizontal="center" vertical="center" shrinkToFit="1"/>
    </xf>
    <xf numFmtId="41" fontId="9" fillId="0" borderId="6" xfId="1" applyFont="1" applyFill="1" applyBorder="1" applyAlignment="1">
      <alignment vertical="center"/>
    </xf>
    <xf numFmtId="0" fontId="9" fillId="0" borderId="9" xfId="4" applyFont="1" applyFill="1" applyBorder="1" applyAlignment="1">
      <alignment horizontal="center" vertical="center" shrinkToFit="1"/>
    </xf>
    <xf numFmtId="41" fontId="2" fillId="0" borderId="0" xfId="4" applyNumberFormat="1" applyFont="1" applyBorder="1" applyAlignment="1">
      <alignment vertical="center"/>
    </xf>
    <xf numFmtId="41" fontId="9" fillId="0" borderId="6" xfId="1" applyFont="1" applyFill="1" applyBorder="1" applyAlignment="1">
      <alignment horizontal="center" vertical="center" shrinkToFit="1"/>
    </xf>
    <xf numFmtId="41" fontId="9" fillId="0" borderId="6" xfId="1" applyFont="1" applyFill="1" applyBorder="1" applyAlignment="1">
      <alignment horizontal="left" vertical="center" shrinkToFit="1"/>
    </xf>
    <xf numFmtId="41" fontId="9" fillId="0" borderId="6" xfId="1" applyFont="1" applyFill="1" applyBorder="1" applyAlignment="1">
      <alignment vertical="center" shrinkToFit="1"/>
    </xf>
    <xf numFmtId="0" fontId="9" fillId="0" borderId="8" xfId="4" applyFont="1" applyBorder="1" applyAlignment="1">
      <alignment horizontal="center" vertical="center"/>
    </xf>
    <xf numFmtId="41" fontId="9" fillId="0" borderId="6" xfId="1" applyFont="1" applyFill="1" applyBorder="1" applyAlignment="1">
      <alignment horizontal="left" vertical="center"/>
    </xf>
    <xf numFmtId="177" fontId="11" fillId="0" borderId="10" xfId="1" applyNumberFormat="1" applyFont="1" applyFill="1" applyBorder="1" applyAlignment="1">
      <alignment horizontal="right" vertical="center" shrinkToFit="1"/>
    </xf>
    <xf numFmtId="178" fontId="11" fillId="0" borderId="10" xfId="5" applyNumberFormat="1" applyFont="1" applyFill="1" applyBorder="1" applyAlignment="1">
      <alignment horizontal="center" vertical="center" shrinkToFit="1"/>
    </xf>
    <xf numFmtId="41" fontId="11" fillId="0" borderId="10" xfId="5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179" fontId="11" fillId="0" borderId="10" xfId="1" applyNumberFormat="1" applyFont="1" applyFill="1" applyBorder="1" applyAlignment="1">
      <alignment horizontal="right" vertical="center" shrinkToFit="1"/>
    </xf>
    <xf numFmtId="0" fontId="11" fillId="0" borderId="10" xfId="5" applyFont="1" applyFill="1" applyBorder="1" applyAlignment="1">
      <alignment horizontal="left" vertical="center"/>
    </xf>
    <xf numFmtId="41" fontId="11" fillId="0" borderId="10" xfId="1" applyFont="1" applyFill="1" applyBorder="1" applyAlignment="1">
      <alignment horizontal="right" vertical="center" shrinkToFit="1"/>
    </xf>
    <xf numFmtId="5" fontId="9" fillId="0" borderId="4" xfId="4" applyNumberFormat="1" applyFont="1" applyFill="1" applyBorder="1" applyAlignment="1">
      <alignment horizontal="right" vertical="center" shrinkToFit="1"/>
    </xf>
    <xf numFmtId="5" fontId="9" fillId="0" borderId="6" xfId="4" applyNumberFormat="1" applyFont="1" applyFill="1" applyBorder="1" applyAlignment="1">
      <alignment horizontal="right" vertical="center" shrinkToFit="1"/>
    </xf>
    <xf numFmtId="41" fontId="9" fillId="0" borderId="6" xfId="4" applyNumberFormat="1" applyFont="1" applyFill="1" applyBorder="1" applyAlignment="1">
      <alignment horizontal="right" vertical="center" shrinkToFit="1"/>
    </xf>
    <xf numFmtId="0" fontId="10" fillId="0" borderId="6" xfId="4" applyFont="1" applyFill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 shrinkToFit="1"/>
    </xf>
    <xf numFmtId="0" fontId="13" fillId="2" borderId="14" xfId="4" applyFont="1" applyFill="1" applyBorder="1" applyAlignment="1">
      <alignment horizontal="center" vertical="center" shrinkToFit="1"/>
    </xf>
    <xf numFmtId="0" fontId="13" fillId="2" borderId="14" xfId="4" applyFont="1" applyFill="1" applyBorder="1" applyAlignment="1">
      <alignment horizontal="center" vertical="center" wrapText="1" shrinkToFit="1"/>
    </xf>
    <xf numFmtId="0" fontId="13" fillId="2" borderId="15" xfId="4" applyFont="1" applyFill="1" applyBorder="1" applyAlignment="1">
      <alignment horizontal="center" vertical="center" shrinkToFit="1"/>
    </xf>
    <xf numFmtId="0" fontId="13" fillId="2" borderId="16" xfId="4" applyFont="1" applyFill="1" applyBorder="1" applyAlignment="1">
      <alignment horizontal="center" vertical="center"/>
    </xf>
    <xf numFmtId="41" fontId="9" fillId="0" borderId="17" xfId="1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10" fillId="0" borderId="17" xfId="4" applyFont="1" applyBorder="1" applyAlignment="1">
      <alignment vertical="center"/>
    </xf>
    <xf numFmtId="180" fontId="6" fillId="0" borderId="17" xfId="4" applyNumberFormat="1" applyFont="1" applyBorder="1" applyAlignment="1">
      <alignment horizontal="left" vertical="center"/>
    </xf>
    <xf numFmtId="0" fontId="6" fillId="0" borderId="17" xfId="4" applyFont="1" applyBorder="1" applyAlignment="1">
      <alignment horizontal="center" vertical="center"/>
    </xf>
    <xf numFmtId="0" fontId="2" fillId="0" borderId="0" xfId="6" applyFont="1" applyAlignment="1">
      <alignment vertical="center"/>
    </xf>
    <xf numFmtId="41" fontId="9" fillId="0" borderId="0" xfId="1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10" fillId="0" borderId="0" xfId="6" applyFont="1" applyAlignment="1">
      <alignment vertical="center"/>
    </xf>
    <xf numFmtId="0" fontId="10" fillId="0" borderId="0" xfId="6" applyFont="1" applyBorder="1" applyAlignment="1">
      <alignment vertical="center"/>
    </xf>
    <xf numFmtId="181" fontId="14" fillId="0" borderId="18" xfId="6" applyNumberFormat="1" applyFont="1" applyFill="1" applyBorder="1" applyAlignment="1">
      <alignment horizontal="left"/>
    </xf>
    <xf numFmtId="0" fontId="15" fillId="0" borderId="18" xfId="6" applyFont="1" applyFill="1" applyBorder="1"/>
    <xf numFmtId="0" fontId="6" fillId="0" borderId="18" xfId="6" applyFont="1" applyFill="1" applyBorder="1" applyAlignment="1"/>
    <xf numFmtId="0" fontId="6" fillId="0" borderId="0" xfId="7" applyFont="1" applyAlignment="1">
      <alignment vertical="center"/>
    </xf>
    <xf numFmtId="0" fontId="15" fillId="0" borderId="19" xfId="6" applyFont="1" applyBorder="1"/>
    <xf numFmtId="0" fontId="6" fillId="0" borderId="19" xfId="6" applyFont="1" applyBorder="1" applyAlignment="1"/>
    <xf numFmtId="0" fontId="2" fillId="0" borderId="19" xfId="6" applyFont="1" applyBorder="1" applyAlignment="1"/>
    <xf numFmtId="0" fontId="15" fillId="0" borderId="19" xfId="6" applyFont="1" applyFill="1" applyBorder="1"/>
    <xf numFmtId="0" fontId="2" fillId="0" borderId="19" xfId="6" applyFont="1" applyFill="1" applyBorder="1" applyAlignment="1"/>
    <xf numFmtId="0" fontId="5" fillId="0" borderId="0" xfId="7" applyFont="1" applyAlignment="1">
      <alignment vertical="center"/>
    </xf>
    <xf numFmtId="182" fontId="16" fillId="3" borderId="19" xfId="6" applyNumberFormat="1" applyFont="1" applyFill="1" applyBorder="1" applyAlignment="1">
      <alignment horizontal="center" vertical="center"/>
    </xf>
    <xf numFmtId="183" fontId="6" fillId="0" borderId="0" xfId="6" applyNumberFormat="1" applyFont="1" applyFill="1" applyAlignment="1">
      <alignment vertical="center"/>
    </xf>
    <xf numFmtId="0" fontId="6" fillId="3" borderId="0" xfId="6" applyFont="1" applyFill="1" applyAlignment="1">
      <alignment vertical="center"/>
    </xf>
    <xf numFmtId="0" fontId="5" fillId="3" borderId="0" xfId="6" applyFont="1" applyFill="1" applyAlignment="1">
      <alignment vertical="center"/>
    </xf>
    <xf numFmtId="181" fontId="6" fillId="0" borderId="0" xfId="6" applyNumberFormat="1" applyFont="1" applyBorder="1" applyAlignment="1">
      <alignment vertical="center"/>
    </xf>
    <xf numFmtId="0" fontId="16" fillId="0" borderId="0" xfId="6" applyFont="1" applyAlignment="1">
      <alignment vertical="center"/>
    </xf>
    <xf numFmtId="0" fontId="14" fillId="0" borderId="0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17" fillId="0" borderId="0" xfId="6" applyFont="1" applyAlignment="1">
      <alignment vertical="center"/>
    </xf>
    <xf numFmtId="0" fontId="18" fillId="0" borderId="0" xfId="6" applyFont="1" applyBorder="1" applyAlignment="1">
      <alignment horizontal="center" vertical="center"/>
    </xf>
    <xf numFmtId="0" fontId="18" fillId="0" borderId="0" xfId="6" applyFont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left" vertical="center"/>
    </xf>
    <xf numFmtId="14" fontId="11" fillId="0" borderId="10" xfId="5" applyNumberFormat="1" applyFont="1" applyFill="1" applyBorder="1" applyAlignment="1">
      <alignment horizontal="left" vertical="center"/>
    </xf>
    <xf numFmtId="0" fontId="18" fillId="0" borderId="0" xfId="6" applyFont="1" applyBorder="1" applyAlignment="1">
      <alignment horizontal="center" vertical="center"/>
    </xf>
    <xf numFmtId="0" fontId="16" fillId="0" borderId="19" xfId="6" applyFont="1" applyFill="1" applyBorder="1" applyAlignment="1">
      <alignment horizontal="center" vertical="center"/>
    </xf>
    <xf numFmtId="182" fontId="6" fillId="3" borderId="19" xfId="6" applyNumberFormat="1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 shrinkToFit="1"/>
    </xf>
    <xf numFmtId="0" fontId="6" fillId="0" borderId="2" xfId="4" applyFont="1" applyFill="1" applyBorder="1" applyAlignment="1">
      <alignment horizontal="center" vertical="center" shrinkToFit="1"/>
    </xf>
    <xf numFmtId="5" fontId="6" fillId="0" borderId="2" xfId="4" applyNumberFormat="1" applyFont="1" applyFill="1" applyBorder="1" applyAlignment="1">
      <alignment horizontal="center" vertical="center" shrinkToFit="1"/>
    </xf>
    <xf numFmtId="0" fontId="6" fillId="0" borderId="0" xfId="4" applyFont="1" applyFill="1" applyBorder="1" applyAlignment="1">
      <alignment horizontal="center" vertical="center" shrinkToFit="1"/>
    </xf>
    <xf numFmtId="0" fontId="6" fillId="0" borderId="1" xfId="4" applyFont="1" applyFill="1" applyBorder="1" applyAlignment="1">
      <alignment horizontal="center" vertical="center" shrinkToFit="1"/>
    </xf>
    <xf numFmtId="5" fontId="2" fillId="0" borderId="1" xfId="4" applyNumberFormat="1" applyFont="1" applyFill="1" applyBorder="1" applyAlignment="1">
      <alignment horizontal="center" vertical="center" shrinkToFit="1"/>
    </xf>
    <xf numFmtId="5" fontId="6" fillId="0" borderId="1" xfId="4" applyNumberFormat="1" applyFont="1" applyFill="1" applyBorder="1" applyAlignment="1">
      <alignment horizontal="center" vertical="center" shrinkToFit="1"/>
    </xf>
  </cellXfs>
  <cellStyles count="10">
    <cellStyle name="_1월 18일 병원" xfId="8"/>
    <cellStyle name="백분율" xfId="3" builtinId="5"/>
    <cellStyle name="쉼표 [0]" xfId="1" builtinId="6"/>
    <cellStyle name="스타일 1" xfId="9"/>
    <cellStyle name="통화 [0]" xfId="2" builtinId="7"/>
    <cellStyle name="표준" xfId="0" builtinId="0"/>
    <cellStyle name="표준 2" xfId="5"/>
    <cellStyle name="표준_20070206 강릉시청 ml570 서버 견적 원가" xfId="4"/>
    <cellStyle name="표준_백률엔지니어링 ml310" xfId="6"/>
    <cellStyle name="표준_베리_20070206 강릉시청 dl580 서버 견적 원가_20070206 강릉시청 ml570 서버 견적 원가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98869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98869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9525</xdr:rowOff>
    </xdr:from>
    <xdr:to>
      <xdr:col>9</xdr:col>
      <xdr:colOff>0</xdr:colOff>
      <xdr:row>3</xdr:row>
      <xdr:rowOff>219075</xdr:rowOff>
    </xdr:to>
    <xdr:pic>
      <xdr:nvPicPr>
        <xdr:cNvPr id="17" name="Picture 16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86950" y="771525"/>
          <a:ext cx="0" cy="2095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0</xdr:colOff>
      <xdr:row>3</xdr:row>
      <xdr:rowOff>76200</xdr:rowOff>
    </xdr:from>
    <xdr:to>
      <xdr:col>9</xdr:col>
      <xdr:colOff>0</xdr:colOff>
      <xdr:row>4</xdr:row>
      <xdr:rowOff>38100</xdr:rowOff>
    </xdr:to>
    <xdr:pic>
      <xdr:nvPicPr>
        <xdr:cNvPr id="18" name="Picture 17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86950" y="838200"/>
          <a:ext cx="0" cy="209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47</xdr:row>
      <xdr:rowOff>9525</xdr:rowOff>
    </xdr:from>
    <xdr:to>
      <xdr:col>2</xdr:col>
      <xdr:colOff>85725</xdr:colOff>
      <xdr:row>49</xdr:row>
      <xdr:rowOff>9525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8575" y="10086975"/>
          <a:ext cx="1504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u="none" strike="noStrike" baseline="0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u="none" strike="noStrike" baseline="0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98869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98869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123825</xdr:colOff>
      <xdr:row>3</xdr:row>
      <xdr:rowOff>228600</xdr:rowOff>
    </xdr:from>
    <xdr:to>
      <xdr:col>6</xdr:col>
      <xdr:colOff>1000125</xdr:colOff>
      <xdr:row>12</xdr:row>
      <xdr:rowOff>52475</xdr:rowOff>
    </xdr:to>
    <xdr:pic>
      <xdr:nvPicPr>
        <xdr:cNvPr id="71" name="Picture 70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95825" y="990600"/>
          <a:ext cx="3419475" cy="17860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716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716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1722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1722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172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172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61722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61722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6172200" y="23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9525</xdr:rowOff>
    </xdr:from>
    <xdr:to>
      <xdr:col>9</xdr:col>
      <xdr:colOff>0</xdr:colOff>
      <xdr:row>3</xdr:row>
      <xdr:rowOff>219075</xdr:rowOff>
    </xdr:to>
    <xdr:pic>
      <xdr:nvPicPr>
        <xdr:cNvPr id="17" name="Picture 16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09625"/>
          <a:ext cx="0" cy="2095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0</xdr:colOff>
      <xdr:row>3</xdr:row>
      <xdr:rowOff>76200</xdr:rowOff>
    </xdr:from>
    <xdr:to>
      <xdr:col>9</xdr:col>
      <xdr:colOff>0</xdr:colOff>
      <xdr:row>4</xdr:row>
      <xdr:rowOff>38100</xdr:rowOff>
    </xdr:to>
    <xdr:pic>
      <xdr:nvPicPr>
        <xdr:cNvPr id="18" name="Picture 17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76300"/>
          <a:ext cx="0" cy="209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47</xdr:row>
      <xdr:rowOff>9525</xdr:rowOff>
    </xdr:from>
    <xdr:to>
      <xdr:col>2</xdr:col>
      <xdr:colOff>85725</xdr:colOff>
      <xdr:row>49</xdr:row>
      <xdr:rowOff>9525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8575" y="10125075"/>
          <a:ext cx="14287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u="none" strike="noStrike" baseline="0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u="none" strike="noStrike" baseline="0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61722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61722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6172200" y="23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6172200" y="23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6172200" y="23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123825</xdr:colOff>
      <xdr:row>3</xdr:row>
      <xdr:rowOff>228600</xdr:rowOff>
    </xdr:from>
    <xdr:to>
      <xdr:col>6</xdr:col>
      <xdr:colOff>1000125</xdr:colOff>
      <xdr:row>12</xdr:row>
      <xdr:rowOff>52475</xdr:rowOff>
    </xdr:to>
    <xdr:pic>
      <xdr:nvPicPr>
        <xdr:cNvPr id="71" name="Picture 70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81225" y="1028700"/>
          <a:ext cx="2619375" cy="17860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98869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9886950" y="1070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98869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9525</xdr:rowOff>
    </xdr:from>
    <xdr:to>
      <xdr:col>9</xdr:col>
      <xdr:colOff>0</xdr:colOff>
      <xdr:row>3</xdr:row>
      <xdr:rowOff>219075</xdr:rowOff>
    </xdr:to>
    <xdr:pic>
      <xdr:nvPicPr>
        <xdr:cNvPr id="17" name="Picture 16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86950" y="771525"/>
          <a:ext cx="0" cy="2095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0</xdr:colOff>
      <xdr:row>3</xdr:row>
      <xdr:rowOff>76200</xdr:rowOff>
    </xdr:from>
    <xdr:to>
      <xdr:col>9</xdr:col>
      <xdr:colOff>0</xdr:colOff>
      <xdr:row>4</xdr:row>
      <xdr:rowOff>38100</xdr:rowOff>
    </xdr:to>
    <xdr:pic>
      <xdr:nvPicPr>
        <xdr:cNvPr id="18" name="Picture 17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86950" y="838200"/>
          <a:ext cx="0" cy="209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47</xdr:row>
      <xdr:rowOff>9525</xdr:rowOff>
    </xdr:from>
    <xdr:to>
      <xdr:col>2</xdr:col>
      <xdr:colOff>85725</xdr:colOff>
      <xdr:row>49</xdr:row>
      <xdr:rowOff>9525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8575" y="10086975"/>
          <a:ext cx="1504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u="none" strike="noStrike" baseline="0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u="none" strike="noStrike" baseline="0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98869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988695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1447800" y="109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>
          <a:off x="5905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>
          <a:off x="988695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98869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>
          <a:off x="81534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123825</xdr:colOff>
      <xdr:row>3</xdr:row>
      <xdr:rowOff>228600</xdr:rowOff>
    </xdr:from>
    <xdr:to>
      <xdr:col>6</xdr:col>
      <xdr:colOff>1000125</xdr:colOff>
      <xdr:row>12</xdr:row>
      <xdr:rowOff>52475</xdr:rowOff>
    </xdr:to>
    <xdr:pic>
      <xdr:nvPicPr>
        <xdr:cNvPr id="71" name="Picture 70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95825" y="990600"/>
          <a:ext cx="3419475" cy="178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yujang\AppData\Local\Microsoft\Windows\Temporary%20Internet%20Files\Content.Outlook\UCVCGW7G\FY12_HP_ISS_3&#50900;%20&#44032;&#44201;&#54364;_&#44277;&#51648;&#50857;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en8"/>
      <sheetName val="G7 (Rack,Tower)"/>
      <sheetName val="Scale-Out"/>
      <sheetName val="Blade (G7)"/>
      <sheetName val="Options"/>
      <sheetName val="CPU"/>
      <sheetName val="Memory"/>
      <sheetName val="HDD"/>
      <sheetName val="Linux"/>
      <sheetName val="Microsoft"/>
      <sheetName val="VMware"/>
      <sheetName val="Insight SW(ILO&amp;ICE&amp;ID&amp;VCEM)"/>
      <sheetName val="Intel CPU"/>
      <sheetName val="AMD CPU"/>
    </sheetNames>
    <sheetDataSet>
      <sheetData sheetId="0"/>
      <sheetData sheetId="1"/>
      <sheetData sheetId="2">
        <row r="41">
          <cell r="A41" t="str">
            <v>590639-371</v>
          </cell>
          <cell r="C41" t="str">
            <v>HP DL180G6 E5620 1P 8GB 12LFF AP Svr</v>
          </cell>
          <cell r="D41">
            <v>3766000</v>
          </cell>
        </row>
      </sheetData>
      <sheetData sheetId="3"/>
      <sheetData sheetId="4"/>
      <sheetData sheetId="5"/>
      <sheetData sheetId="6"/>
      <sheetData sheetId="7"/>
      <sheetData sheetId="8">
        <row r="94">
          <cell r="A94" t="str">
            <v>454146-B21</v>
          </cell>
        </row>
        <row r="101">
          <cell r="A101" t="str">
            <v>507774-B21</v>
          </cell>
          <cell r="C101" t="str">
            <v>HP 2TB 3G SATA 7.2K 3.5in NHP MDL HDD</v>
          </cell>
          <cell r="D101">
            <v>1065000</v>
          </cell>
        </row>
        <row r="102">
          <cell r="A102" t="str">
            <v>628063-B21</v>
          </cell>
          <cell r="C102" t="str">
            <v xml:space="preserve">HP 3TB 3G SATA 7.2k 3.5in NHP MDL HDD </v>
          </cell>
          <cell r="D102">
            <v>1701000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view="pageBreakPreview" topLeftCell="A10" zoomScaleNormal="100" zoomScaleSheetLayoutView="100" workbookViewId="0">
      <selection activeCell="C32" sqref="C32"/>
    </sheetView>
  </sheetViews>
  <sheetFormatPr defaultRowHeight="13.5" x14ac:dyDescent="0.15"/>
  <cols>
    <col min="1" max="1" width="7.75" style="1" customWidth="1"/>
    <col min="2" max="2" width="11.25" style="1" customWidth="1"/>
    <col min="3" max="3" width="41" style="1" customWidth="1"/>
    <col min="4" max="4" width="5.25" style="1" customWidth="1"/>
    <col min="5" max="5" width="14" style="1" customWidth="1"/>
    <col min="6" max="6" width="14.125" style="1" customWidth="1"/>
    <col min="7" max="7" width="13.625" style="1" customWidth="1"/>
    <col min="8" max="8" width="13.75" style="2" bestFit="1" customWidth="1"/>
    <col min="9" max="9" width="9" style="2"/>
    <col min="10" max="16384" width="9" style="1"/>
  </cols>
  <sheetData>
    <row r="1" spans="1:7" s="47" customFormat="1" x14ac:dyDescent="0.3"/>
    <row r="2" spans="1:7" s="70" customFormat="1" ht="27.2" customHeight="1" x14ac:dyDescent="0.3">
      <c r="A2" s="75" t="s">
        <v>25</v>
      </c>
      <c r="B2" s="75"/>
      <c r="C2" s="75"/>
      <c r="D2" s="75"/>
      <c r="E2" s="75"/>
      <c r="F2" s="75"/>
      <c r="G2" s="75"/>
    </row>
    <row r="3" spans="1:7" s="70" customFormat="1" ht="19.5" customHeight="1" x14ac:dyDescent="0.3">
      <c r="A3" s="72"/>
      <c r="B3" s="72"/>
      <c r="C3" s="72"/>
      <c r="D3" s="72"/>
      <c r="E3" s="72"/>
      <c r="F3" s="72"/>
      <c r="G3" s="72"/>
    </row>
    <row r="4" spans="1:7" s="47" customFormat="1" ht="19.5" customHeight="1" thickBot="1" x14ac:dyDescent="0.35">
      <c r="A4" s="76" t="s">
        <v>24</v>
      </c>
      <c r="B4" s="76"/>
      <c r="C4" s="76"/>
      <c r="D4" s="49"/>
      <c r="F4" s="49"/>
      <c r="G4" s="49"/>
    </row>
    <row r="5" spans="1:7" s="47" customFormat="1" ht="19.5" customHeight="1" x14ac:dyDescent="0.3">
      <c r="A5" s="69" t="s">
        <v>23</v>
      </c>
      <c r="B5" s="68"/>
      <c r="C5" s="49"/>
      <c r="D5" s="51"/>
      <c r="E5" s="67"/>
      <c r="F5" s="67"/>
      <c r="G5" s="67"/>
    </row>
    <row r="6" spans="1:7" s="47" customFormat="1" ht="9.1999999999999993" customHeight="1" x14ac:dyDescent="0.3">
      <c r="A6" s="51"/>
      <c r="B6" s="66"/>
      <c r="C6" s="49"/>
      <c r="D6" s="51"/>
      <c r="E6" s="55"/>
      <c r="F6" s="55"/>
      <c r="G6" s="48"/>
    </row>
    <row r="7" spans="1:7" s="47" customFormat="1" ht="18" customHeight="1" x14ac:dyDescent="0.3">
      <c r="A7" s="65" t="s">
        <v>22</v>
      </c>
      <c r="B7" s="64"/>
      <c r="C7" s="63"/>
      <c r="D7" s="51"/>
      <c r="E7" s="55"/>
      <c r="F7" s="55"/>
      <c r="G7" s="48"/>
    </row>
    <row r="8" spans="1:7" s="47" customFormat="1" ht="21.95" customHeight="1" x14ac:dyDescent="0.3">
      <c r="A8" s="77" t="s">
        <v>21</v>
      </c>
      <c r="B8" s="77"/>
      <c r="C8" s="62">
        <f>F51</f>
        <v>7394200</v>
      </c>
      <c r="D8" s="51"/>
      <c r="E8" s="61"/>
      <c r="F8" s="61"/>
      <c r="G8" s="48"/>
    </row>
    <row r="9" spans="1:7" s="47" customFormat="1" ht="17.25" customHeight="1" x14ac:dyDescent="0.15">
      <c r="A9" s="58" t="s">
        <v>20</v>
      </c>
      <c r="B9" s="56"/>
      <c r="C9" s="56"/>
      <c r="D9" s="51"/>
      <c r="E9" s="61"/>
      <c r="F9" s="61"/>
      <c r="G9" s="48"/>
    </row>
    <row r="10" spans="1:7" s="47" customFormat="1" ht="18.75" customHeight="1" x14ac:dyDescent="0.15">
      <c r="A10" s="60" t="s">
        <v>19</v>
      </c>
      <c r="B10" s="59"/>
      <c r="C10" s="59"/>
      <c r="D10" s="51"/>
      <c r="E10" s="55"/>
      <c r="F10" s="55"/>
      <c r="G10" s="48"/>
    </row>
    <row r="11" spans="1:7" s="47" customFormat="1" ht="16.5" customHeight="1" x14ac:dyDescent="0.15">
      <c r="A11" s="58" t="s">
        <v>18</v>
      </c>
      <c r="B11" s="56"/>
      <c r="C11" s="56"/>
      <c r="D11" s="51"/>
      <c r="E11" s="55"/>
      <c r="F11" s="55"/>
      <c r="G11" s="48"/>
    </row>
    <row r="12" spans="1:7" s="47" customFormat="1" ht="14.25" customHeight="1" x14ac:dyDescent="0.15">
      <c r="A12" s="57" t="s">
        <v>17</v>
      </c>
      <c r="B12" s="56"/>
      <c r="C12" s="56"/>
      <c r="D12" s="51"/>
      <c r="E12" s="55"/>
      <c r="F12" s="49"/>
      <c r="G12" s="48"/>
    </row>
    <row r="13" spans="1:7" s="47" customFormat="1" ht="14.25" customHeight="1" x14ac:dyDescent="0.15">
      <c r="A13" s="54" t="s">
        <v>16</v>
      </c>
      <c r="B13" s="53"/>
      <c r="C13" s="52">
        <v>41001</v>
      </c>
      <c r="D13" s="51"/>
      <c r="E13" s="50"/>
      <c r="F13" s="49"/>
      <c r="G13" s="48"/>
    </row>
    <row r="14" spans="1:7" s="2" customFormat="1" ht="9.1999999999999993" customHeight="1" thickBot="1" x14ac:dyDescent="0.2">
      <c r="A14" s="1"/>
      <c r="B14" s="46"/>
      <c r="C14" s="45"/>
      <c r="D14" s="43"/>
      <c r="E14" s="44"/>
      <c r="F14" s="43"/>
      <c r="G14" s="42"/>
    </row>
    <row r="15" spans="1:7" s="2" customFormat="1" ht="27.95" customHeight="1" thickBot="1" x14ac:dyDescent="0.2">
      <c r="A15" s="41" t="s">
        <v>15</v>
      </c>
      <c r="B15" s="40" t="s">
        <v>14</v>
      </c>
      <c r="C15" s="38" t="s">
        <v>13</v>
      </c>
      <c r="D15" s="39" t="s">
        <v>12</v>
      </c>
      <c r="E15" s="38" t="s">
        <v>11</v>
      </c>
      <c r="F15" s="38" t="s">
        <v>10</v>
      </c>
      <c r="G15" s="37" t="s">
        <v>9</v>
      </c>
    </row>
    <row r="16" spans="1:7" s="5" customFormat="1" ht="17.100000000000001" customHeight="1" x14ac:dyDescent="0.3">
      <c r="A16" s="36"/>
      <c r="B16" s="16"/>
      <c r="C16" s="35"/>
      <c r="D16" s="16"/>
      <c r="E16" s="34"/>
      <c r="F16" s="33"/>
      <c r="G16" s="32" t="str">
        <f>IF((D16*F16)&gt;0,(D16*F16)," ")</f>
        <v xml:space="preserve"> </v>
      </c>
    </row>
    <row r="17" spans="1:8" s="5" customFormat="1" ht="17.100000000000001" customHeight="1" x14ac:dyDescent="0.3">
      <c r="A17" s="23" t="s">
        <v>8</v>
      </c>
      <c r="B17" s="28" t="str">
        <f>'[1]G7 (Rack,Tower)'!$A$41</f>
        <v>590639-371</v>
      </c>
      <c r="C17" s="30" t="str">
        <f>'[1]G7 (Rack,Tower)'!$C$41</f>
        <v>HP DL180G6 E5620 1P 8GB 12LFF AP Svr</v>
      </c>
      <c r="D17" s="26">
        <v>1</v>
      </c>
      <c r="E17" s="25">
        <f>'[1]G7 (Rack,Tower)'!$D$41</f>
        <v>3766000</v>
      </c>
      <c r="F17" s="9">
        <f>ROUND(E17*85%,-4)</f>
        <v>3200000</v>
      </c>
      <c r="G17" s="7">
        <f>IF((D17*F17)&gt;0,(D17*F17)," ")</f>
        <v>3200000</v>
      </c>
      <c r="H17" s="19">
        <f>E17*27%</f>
        <v>1016820.0000000001</v>
      </c>
    </row>
    <row r="18" spans="1:8" s="5" customFormat="1" ht="17.100000000000001" customHeight="1" x14ac:dyDescent="0.3">
      <c r="A18" s="23"/>
      <c r="B18" s="28"/>
      <c r="C18" s="30" t="s">
        <v>32</v>
      </c>
      <c r="D18" s="26"/>
      <c r="E18" s="29"/>
      <c r="F18" s="9"/>
      <c r="G18" s="7" t="str">
        <f>IF((D18*F18)&gt;0,(D18*F18)," ")</f>
        <v xml:space="preserve"> </v>
      </c>
    </row>
    <row r="19" spans="1:8" s="5" customFormat="1" ht="17.100000000000001" customHeight="1" x14ac:dyDescent="0.3">
      <c r="A19" s="23"/>
      <c r="B19" s="28"/>
      <c r="C19" s="30" t="s">
        <v>33</v>
      </c>
      <c r="D19" s="26"/>
      <c r="E19" s="29"/>
      <c r="F19" s="9"/>
      <c r="G19" s="7" t="str">
        <f>IF((D19*F19)&gt;0,(D19*F19)," ")</f>
        <v xml:space="preserve"> </v>
      </c>
    </row>
    <row r="20" spans="1:8" s="5" customFormat="1" ht="17.100000000000001" customHeight="1" x14ac:dyDescent="0.3">
      <c r="A20" s="23"/>
      <c r="B20" s="28"/>
      <c r="C20" s="30" t="s">
        <v>27</v>
      </c>
      <c r="D20" s="26"/>
      <c r="E20" s="29"/>
      <c r="F20" s="9"/>
      <c r="G20" s="7"/>
    </row>
    <row r="21" spans="1:8" s="5" customFormat="1" ht="17.100000000000001" customHeight="1" x14ac:dyDescent="0.3">
      <c r="A21" s="23"/>
      <c r="B21" s="28"/>
      <c r="C21" s="30" t="s">
        <v>7</v>
      </c>
      <c r="D21" s="26"/>
      <c r="E21" s="29"/>
      <c r="F21" s="9"/>
      <c r="G21" s="7" t="str">
        <f t="shared" ref="G21:G42" si="0">IF((D21*F21)&gt;0,(D21*F21)," ")</f>
        <v xml:space="preserve"> </v>
      </c>
    </row>
    <row r="22" spans="1:8" s="5" customFormat="1" ht="17.100000000000001" customHeight="1" x14ac:dyDescent="0.3">
      <c r="A22" s="23"/>
      <c r="B22" s="28"/>
      <c r="C22" s="30" t="s">
        <v>28</v>
      </c>
      <c r="D22" s="26"/>
      <c r="E22" s="29"/>
      <c r="F22" s="9"/>
      <c r="G22" s="7" t="str">
        <f t="shared" si="0"/>
        <v xml:space="preserve"> </v>
      </c>
    </row>
    <row r="23" spans="1:8" s="5" customFormat="1" ht="17.100000000000001" customHeight="1" x14ac:dyDescent="0.3">
      <c r="A23" s="23"/>
      <c r="B23" s="28"/>
      <c r="C23" s="30" t="s">
        <v>6</v>
      </c>
      <c r="D23" s="26"/>
      <c r="E23" s="29"/>
      <c r="F23" s="9"/>
      <c r="G23" s="7" t="str">
        <f t="shared" si="0"/>
        <v xml:space="preserve"> </v>
      </c>
    </row>
    <row r="24" spans="1:8" s="5" customFormat="1" ht="17.100000000000001" customHeight="1" x14ac:dyDescent="0.3">
      <c r="A24" s="23"/>
      <c r="B24" s="28"/>
      <c r="C24" s="30" t="s">
        <v>29</v>
      </c>
      <c r="D24" s="26"/>
      <c r="E24" s="29"/>
      <c r="F24" s="9"/>
      <c r="G24" s="7" t="str">
        <f t="shared" si="0"/>
        <v xml:space="preserve"> </v>
      </c>
    </row>
    <row r="25" spans="1:8" s="5" customFormat="1" ht="17.100000000000001" customHeight="1" x14ac:dyDescent="0.3">
      <c r="A25" s="23"/>
      <c r="B25" s="28"/>
      <c r="C25" s="30" t="s">
        <v>30</v>
      </c>
      <c r="D25" s="26"/>
      <c r="E25" s="29"/>
      <c r="F25" s="9"/>
      <c r="G25" s="7" t="str">
        <f t="shared" si="0"/>
        <v xml:space="preserve"> </v>
      </c>
    </row>
    <row r="26" spans="1:8" s="5" customFormat="1" ht="17.100000000000001" customHeight="1" x14ac:dyDescent="0.3">
      <c r="A26" s="23"/>
      <c r="B26" s="28"/>
      <c r="C26" s="30" t="s">
        <v>31</v>
      </c>
      <c r="D26" s="26"/>
      <c r="E26" s="29"/>
      <c r="F26" s="9"/>
      <c r="G26" s="7" t="str">
        <f t="shared" si="0"/>
        <v xml:space="preserve"> </v>
      </c>
    </row>
    <row r="27" spans="1:8" s="5" customFormat="1" ht="17.100000000000001" customHeight="1" x14ac:dyDescent="0.3">
      <c r="A27" s="23"/>
      <c r="B27" s="28"/>
      <c r="C27" s="30" t="s">
        <v>5</v>
      </c>
      <c r="D27" s="26"/>
      <c r="E27" s="29"/>
      <c r="F27" s="9"/>
      <c r="G27" s="7" t="str">
        <f t="shared" si="0"/>
        <v xml:space="preserve"> </v>
      </c>
    </row>
    <row r="28" spans="1:8" s="5" customFormat="1" ht="17.100000000000001" customHeight="1" x14ac:dyDescent="0.3">
      <c r="A28" s="23"/>
      <c r="B28" s="28"/>
      <c r="C28" s="30" t="s">
        <v>4</v>
      </c>
      <c r="D28" s="26"/>
      <c r="E28" s="29"/>
      <c r="F28" s="9"/>
      <c r="G28" s="7" t="str">
        <f t="shared" si="0"/>
        <v xml:space="preserve"> </v>
      </c>
    </row>
    <row r="29" spans="1:8" s="5" customFormat="1" ht="17.100000000000001" customHeight="1" x14ac:dyDescent="0.3">
      <c r="A29" s="23"/>
      <c r="B29" s="28"/>
      <c r="C29" s="30" t="s">
        <v>3</v>
      </c>
      <c r="D29" s="26"/>
      <c r="E29" s="29"/>
      <c r="F29" s="9"/>
      <c r="G29" s="7" t="str">
        <f t="shared" si="0"/>
        <v xml:space="preserve"> </v>
      </c>
    </row>
    <row r="30" spans="1:8" s="5" customFormat="1" ht="17.100000000000001" customHeight="1" x14ac:dyDescent="0.3">
      <c r="A30" s="23"/>
      <c r="B30" s="28"/>
      <c r="C30" s="30"/>
      <c r="D30" s="26"/>
      <c r="E30" s="29"/>
      <c r="F30" s="9"/>
      <c r="G30" s="7" t="str">
        <f t="shared" si="0"/>
        <v xml:space="preserve"> </v>
      </c>
    </row>
    <row r="31" spans="1:8" s="5" customFormat="1" ht="17.100000000000001" customHeight="1" x14ac:dyDescent="0.3">
      <c r="A31" s="23"/>
      <c r="B31" s="28"/>
      <c r="C31" s="30"/>
      <c r="D31" s="26"/>
      <c r="E31" s="29"/>
      <c r="F31" s="9">
        <f>E31</f>
        <v>0</v>
      </c>
      <c r="G31" s="7" t="str">
        <f t="shared" si="0"/>
        <v xml:space="preserve"> </v>
      </c>
    </row>
    <row r="32" spans="1:8" s="5" customFormat="1" ht="17.100000000000001" customHeight="1" x14ac:dyDescent="0.3">
      <c r="A32" s="13"/>
      <c r="B32" s="28"/>
      <c r="C32" s="30"/>
      <c r="D32" s="26"/>
      <c r="E32" s="31"/>
      <c r="F32" s="9">
        <f>E32</f>
        <v>0</v>
      </c>
      <c r="G32" s="7" t="str">
        <f t="shared" si="0"/>
        <v xml:space="preserve"> </v>
      </c>
    </row>
    <row r="33" spans="1:9" s="5" customFormat="1" ht="17.100000000000001" customHeight="1" x14ac:dyDescent="0.3">
      <c r="A33" s="13"/>
      <c r="B33" s="28" t="str">
        <f>[1]HDD!$A$94</f>
        <v>454146-B21</v>
      </c>
      <c r="C33" s="30" t="s">
        <v>26</v>
      </c>
      <c r="D33" s="26">
        <v>6</v>
      </c>
      <c r="E33" s="29">
        <v>690000</v>
      </c>
      <c r="F33" s="9">
        <f>ROUND(E33*85%,-3)</f>
        <v>587000</v>
      </c>
      <c r="G33" s="7">
        <f t="shared" si="0"/>
        <v>3522000</v>
      </c>
    </row>
    <row r="34" spans="1:9" s="5" customFormat="1" ht="17.100000000000001" customHeight="1" x14ac:dyDescent="0.3">
      <c r="A34" s="23"/>
      <c r="B34" s="28"/>
      <c r="C34" s="30"/>
      <c r="D34" s="26"/>
      <c r="E34" s="29"/>
      <c r="F34" s="9"/>
      <c r="G34" s="7" t="str">
        <f t="shared" si="0"/>
        <v xml:space="preserve"> </v>
      </c>
    </row>
    <row r="35" spans="1:9" s="5" customFormat="1" ht="17.100000000000001" customHeight="1" x14ac:dyDescent="0.3">
      <c r="A35" s="23"/>
      <c r="B35" s="28"/>
      <c r="C35" s="27"/>
      <c r="D35" s="26"/>
      <c r="E35" s="25"/>
      <c r="F35" s="9"/>
      <c r="G35" s="7" t="str">
        <f t="shared" si="0"/>
        <v xml:space="preserve"> </v>
      </c>
    </row>
    <row r="36" spans="1:9" s="5" customFormat="1" ht="17.100000000000001" customHeight="1" x14ac:dyDescent="0.3">
      <c r="A36" s="23"/>
      <c r="B36" s="28"/>
      <c r="C36" s="27"/>
      <c r="D36" s="26"/>
      <c r="E36" s="25"/>
      <c r="F36" s="9"/>
      <c r="G36" s="7" t="str">
        <f t="shared" si="0"/>
        <v xml:space="preserve"> </v>
      </c>
    </row>
    <row r="37" spans="1:9" s="5" customFormat="1" ht="17.100000000000001" customHeight="1" x14ac:dyDescent="0.3">
      <c r="A37" s="23"/>
      <c r="B37" s="28"/>
      <c r="C37" s="27"/>
      <c r="D37" s="26"/>
      <c r="E37" s="25"/>
      <c r="F37" s="9"/>
      <c r="G37" s="7" t="str">
        <f t="shared" si="0"/>
        <v xml:space="preserve"> </v>
      </c>
    </row>
    <row r="38" spans="1:9" s="5" customFormat="1" ht="17.100000000000001" customHeight="1" x14ac:dyDescent="0.3">
      <c r="A38" s="23"/>
      <c r="B38" s="16"/>
      <c r="C38" s="24"/>
      <c r="D38" s="16"/>
      <c r="E38" s="9"/>
      <c r="F38" s="9"/>
      <c r="G38" s="7" t="str">
        <f t="shared" si="0"/>
        <v xml:space="preserve"> </v>
      </c>
    </row>
    <row r="39" spans="1:9" s="5" customFormat="1" ht="17.100000000000001" customHeight="1" x14ac:dyDescent="0.3">
      <c r="A39" s="23"/>
      <c r="B39" s="16"/>
      <c r="C39" s="24"/>
      <c r="D39" s="16"/>
      <c r="E39" s="9"/>
      <c r="F39" s="9"/>
      <c r="G39" s="7" t="str">
        <f t="shared" si="0"/>
        <v xml:space="preserve"> </v>
      </c>
    </row>
    <row r="40" spans="1:9" s="5" customFormat="1" ht="17.100000000000001" customHeight="1" x14ac:dyDescent="0.3">
      <c r="A40" s="23"/>
      <c r="B40" s="16"/>
      <c r="C40" s="22"/>
      <c r="D40" s="16"/>
      <c r="E40" s="20"/>
      <c r="F40" s="9"/>
      <c r="G40" s="7" t="str">
        <f t="shared" si="0"/>
        <v xml:space="preserve"> </v>
      </c>
      <c r="H40" s="19">
        <f>E40*30%</f>
        <v>0</v>
      </c>
    </row>
    <row r="41" spans="1:9" s="5" customFormat="1" ht="17.100000000000001" customHeight="1" x14ac:dyDescent="0.3">
      <c r="A41" s="13"/>
      <c r="B41" s="16"/>
      <c r="C41" s="21"/>
      <c r="D41" s="16"/>
      <c r="E41" s="20"/>
      <c r="F41" s="9"/>
      <c r="G41" s="7" t="str">
        <f t="shared" si="0"/>
        <v xml:space="preserve"> </v>
      </c>
      <c r="H41" s="19">
        <f>E41*30%</f>
        <v>0</v>
      </c>
    </row>
    <row r="42" spans="1:9" s="5" customFormat="1" ht="17.100000000000001" customHeight="1" x14ac:dyDescent="0.3">
      <c r="A42" s="13"/>
      <c r="B42" s="16"/>
      <c r="C42" s="17"/>
      <c r="D42" s="16"/>
      <c r="E42" s="9"/>
      <c r="F42" s="9"/>
      <c r="G42" s="7" t="str">
        <f t="shared" si="0"/>
        <v xml:space="preserve"> </v>
      </c>
      <c r="H42" s="15"/>
      <c r="I42" s="14"/>
    </row>
    <row r="43" spans="1:9" s="5" customFormat="1" ht="17.100000000000001" customHeight="1" x14ac:dyDescent="0.3">
      <c r="A43" s="13"/>
      <c r="B43" s="18"/>
      <c r="C43" s="17"/>
      <c r="D43" s="16"/>
      <c r="E43" s="9"/>
      <c r="F43" s="9"/>
      <c r="G43" s="7">
        <f>D43*F43</f>
        <v>0</v>
      </c>
      <c r="H43" s="15"/>
      <c r="I43" s="14"/>
    </row>
    <row r="44" spans="1:9" s="5" customFormat="1" ht="17.100000000000001" customHeight="1" x14ac:dyDescent="0.3">
      <c r="A44" s="13"/>
      <c r="B44" s="18"/>
      <c r="C44" s="17"/>
      <c r="D44" s="16"/>
      <c r="E44" s="9"/>
      <c r="F44" s="9"/>
      <c r="G44" s="7">
        <f>D44*F44</f>
        <v>0</v>
      </c>
      <c r="H44" s="15"/>
      <c r="I44" s="14"/>
    </row>
    <row r="45" spans="1:9" s="5" customFormat="1" ht="17.100000000000001" customHeight="1" x14ac:dyDescent="0.3">
      <c r="A45" s="13"/>
      <c r="B45" s="18"/>
      <c r="C45" s="17"/>
      <c r="D45" s="16"/>
      <c r="E45" s="9"/>
      <c r="F45" s="9"/>
      <c r="G45" s="7">
        <f>D45*F45</f>
        <v>0</v>
      </c>
      <c r="H45" s="15"/>
      <c r="I45" s="14"/>
    </row>
    <row r="46" spans="1:9" s="5" customFormat="1" ht="17.100000000000001" customHeight="1" x14ac:dyDescent="0.3">
      <c r="A46" s="13"/>
      <c r="B46" s="18"/>
      <c r="C46" s="17"/>
      <c r="D46" s="16"/>
      <c r="E46" s="9"/>
      <c r="F46" s="9"/>
      <c r="G46" s="7">
        <f>D46*F46</f>
        <v>0</v>
      </c>
      <c r="H46" s="15"/>
      <c r="I46" s="14"/>
    </row>
    <row r="47" spans="1:9" s="5" customFormat="1" ht="17.100000000000001" customHeight="1" thickBot="1" x14ac:dyDescent="0.35">
      <c r="A47" s="13"/>
      <c r="B47" s="12"/>
      <c r="C47" s="11"/>
      <c r="D47" s="10"/>
      <c r="E47" s="9" t="str">
        <f>IF(ISERROR(VLOOKUP($B47,[2]pdb!$A$1:$F$2899,3,FALSE))," ",VLOOKUP($B47,[2]pdb!$A$1:$F$2899,3,FALSE))</f>
        <v xml:space="preserve"> </v>
      </c>
      <c r="F47" s="8"/>
      <c r="G47" s="7"/>
    </row>
    <row r="48" spans="1:9" ht="17.100000000000001" customHeight="1" x14ac:dyDescent="0.15">
      <c r="A48" s="78"/>
      <c r="B48" s="78"/>
      <c r="C48" s="78"/>
      <c r="D48" s="78"/>
      <c r="E48" s="78"/>
      <c r="F48" s="78"/>
      <c r="G48" s="78"/>
    </row>
    <row r="49" spans="1:7" s="2" customFormat="1" ht="17.100000000000001" customHeight="1" x14ac:dyDescent="0.15">
      <c r="A49" s="5"/>
      <c r="B49" s="6"/>
      <c r="C49" s="6"/>
      <c r="D49" s="79" t="s">
        <v>2</v>
      </c>
      <c r="E49" s="79"/>
      <c r="F49" s="80">
        <f>SUM(G16:G47)</f>
        <v>6722000</v>
      </c>
      <c r="G49" s="80"/>
    </row>
    <row r="50" spans="1:7" s="2" customFormat="1" ht="17.100000000000001" customHeight="1" x14ac:dyDescent="0.15">
      <c r="A50" s="5"/>
      <c r="B50" s="81"/>
      <c r="C50" s="81"/>
      <c r="D50" s="82" t="s">
        <v>1</v>
      </c>
      <c r="E50" s="82"/>
      <c r="F50" s="83">
        <f>F49/10</f>
        <v>672200</v>
      </c>
      <c r="G50" s="83"/>
    </row>
    <row r="51" spans="1:7" s="2" customFormat="1" ht="17.100000000000001" customHeight="1" x14ac:dyDescent="0.15">
      <c r="A51" s="5"/>
      <c r="B51" s="81"/>
      <c r="C51" s="81"/>
      <c r="D51" s="82" t="s">
        <v>0</v>
      </c>
      <c r="E51" s="82"/>
      <c r="F51" s="84">
        <f>F49+F50</f>
        <v>7394200</v>
      </c>
      <c r="G51" s="84"/>
    </row>
    <row r="52" spans="1:7" s="3" customFormat="1" ht="16.5" customHeight="1" x14ac:dyDescent="0.3">
      <c r="B52" s="4"/>
      <c r="C52" s="4"/>
    </row>
  </sheetData>
  <mergeCells count="12">
    <mergeCell ref="B50:C50"/>
    <mergeCell ref="D50:E50"/>
    <mergeCell ref="F50:G50"/>
    <mergeCell ref="B51:C51"/>
    <mergeCell ref="D51:E51"/>
    <mergeCell ref="F51:G51"/>
    <mergeCell ref="A2:G2"/>
    <mergeCell ref="A4:C4"/>
    <mergeCell ref="A8:B8"/>
    <mergeCell ref="A48:G48"/>
    <mergeCell ref="D49:E49"/>
    <mergeCell ref="F49:G49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view="pageBreakPreview" topLeftCell="A22" zoomScaleNormal="100" zoomScaleSheetLayoutView="100" workbookViewId="0">
      <selection activeCell="C43" sqref="C43"/>
    </sheetView>
  </sheetViews>
  <sheetFormatPr defaultRowHeight="13.5" x14ac:dyDescent="0.15"/>
  <cols>
    <col min="1" max="1" width="7.75" style="1" customWidth="1"/>
    <col min="2" max="2" width="11.25" style="1" customWidth="1"/>
    <col min="3" max="3" width="41" style="1" customWidth="1"/>
    <col min="4" max="4" width="5.25" style="1" customWidth="1"/>
    <col min="5" max="5" width="14" style="1" customWidth="1"/>
    <col min="6" max="6" width="14.125" style="1" customWidth="1"/>
    <col min="7" max="7" width="13.625" style="1" customWidth="1"/>
    <col min="8" max="8" width="13.75" style="2" bestFit="1" customWidth="1"/>
    <col min="9" max="9" width="9" style="2"/>
    <col min="10" max="16384" width="9" style="1"/>
  </cols>
  <sheetData>
    <row r="1" spans="1:7" s="47" customFormat="1" x14ac:dyDescent="0.3"/>
    <row r="2" spans="1:7" s="70" customFormat="1" ht="27.2" customHeight="1" x14ac:dyDescent="0.3">
      <c r="A2" s="75" t="s">
        <v>25</v>
      </c>
      <c r="B2" s="75"/>
      <c r="C2" s="75"/>
      <c r="D2" s="75"/>
      <c r="E2" s="75"/>
      <c r="F2" s="75"/>
      <c r="G2" s="75"/>
    </row>
    <row r="3" spans="1:7" s="70" customFormat="1" ht="19.5" customHeight="1" x14ac:dyDescent="0.3">
      <c r="A3" s="71"/>
      <c r="B3" s="71"/>
      <c r="C3" s="71"/>
      <c r="D3" s="71"/>
      <c r="E3" s="71"/>
      <c r="F3" s="71"/>
      <c r="G3" s="71"/>
    </row>
    <row r="4" spans="1:7" s="47" customFormat="1" ht="19.5" customHeight="1" thickBot="1" x14ac:dyDescent="0.35">
      <c r="A4" s="76" t="s">
        <v>24</v>
      </c>
      <c r="B4" s="76"/>
      <c r="C4" s="76"/>
      <c r="D4" s="49"/>
      <c r="F4" s="49"/>
      <c r="G4" s="49"/>
    </row>
    <row r="5" spans="1:7" s="47" customFormat="1" ht="19.5" customHeight="1" x14ac:dyDescent="0.3">
      <c r="A5" s="69" t="s">
        <v>23</v>
      </c>
      <c r="B5" s="68"/>
      <c r="C5" s="49"/>
      <c r="D5" s="51"/>
      <c r="E5" s="67"/>
      <c r="F5" s="67"/>
      <c r="G5" s="67"/>
    </row>
    <row r="6" spans="1:7" s="47" customFormat="1" ht="9.1999999999999993" customHeight="1" x14ac:dyDescent="0.3">
      <c r="A6" s="51"/>
      <c r="B6" s="66"/>
      <c r="C6" s="49"/>
      <c r="D6" s="51"/>
      <c r="E6" s="55"/>
      <c r="F6" s="55"/>
      <c r="G6" s="48"/>
    </row>
    <row r="7" spans="1:7" s="47" customFormat="1" ht="18" customHeight="1" x14ac:dyDescent="0.3">
      <c r="A7" s="65" t="s">
        <v>22</v>
      </c>
      <c r="B7" s="64"/>
      <c r="C7" s="63"/>
      <c r="D7" s="51"/>
      <c r="E7" s="55"/>
      <c r="F7" s="55"/>
      <c r="G7" s="48"/>
    </row>
    <row r="8" spans="1:7" s="47" customFormat="1" ht="21.95" customHeight="1" x14ac:dyDescent="0.3">
      <c r="A8" s="77" t="s">
        <v>21</v>
      </c>
      <c r="B8" s="77"/>
      <c r="C8" s="62">
        <f>F51</f>
        <v>10263000</v>
      </c>
      <c r="D8" s="51"/>
      <c r="E8" s="61"/>
      <c r="F8" s="61"/>
      <c r="G8" s="48"/>
    </row>
    <row r="9" spans="1:7" s="47" customFormat="1" ht="17.25" customHeight="1" x14ac:dyDescent="0.15">
      <c r="A9" s="58" t="s">
        <v>20</v>
      </c>
      <c r="B9" s="56"/>
      <c r="C9" s="56"/>
      <c r="D9" s="51"/>
      <c r="E9" s="61"/>
      <c r="F9" s="61"/>
      <c r="G9" s="48"/>
    </row>
    <row r="10" spans="1:7" s="47" customFormat="1" ht="18.75" customHeight="1" x14ac:dyDescent="0.15">
      <c r="A10" s="60" t="s">
        <v>19</v>
      </c>
      <c r="B10" s="59"/>
      <c r="C10" s="59"/>
      <c r="D10" s="51"/>
      <c r="E10" s="55"/>
      <c r="F10" s="55"/>
      <c r="G10" s="48"/>
    </row>
    <row r="11" spans="1:7" s="47" customFormat="1" ht="16.5" customHeight="1" x14ac:dyDescent="0.15">
      <c r="A11" s="58" t="s">
        <v>18</v>
      </c>
      <c r="B11" s="56"/>
      <c r="C11" s="56"/>
      <c r="D11" s="51"/>
      <c r="E11" s="55"/>
      <c r="F11" s="55"/>
      <c r="G11" s="48"/>
    </row>
    <row r="12" spans="1:7" s="47" customFormat="1" ht="14.25" customHeight="1" x14ac:dyDescent="0.15">
      <c r="A12" s="57" t="s">
        <v>17</v>
      </c>
      <c r="B12" s="56"/>
      <c r="C12" s="56"/>
      <c r="D12" s="51"/>
      <c r="E12" s="55"/>
      <c r="F12" s="49"/>
      <c r="G12" s="48"/>
    </row>
    <row r="13" spans="1:7" s="47" customFormat="1" ht="14.25" customHeight="1" x14ac:dyDescent="0.15">
      <c r="A13" s="54" t="s">
        <v>16</v>
      </c>
      <c r="B13" s="53"/>
      <c r="C13" s="52">
        <v>41001</v>
      </c>
      <c r="D13" s="51"/>
      <c r="E13" s="50"/>
      <c r="F13" s="49"/>
      <c r="G13" s="48"/>
    </row>
    <row r="14" spans="1:7" s="2" customFormat="1" ht="9.1999999999999993" customHeight="1" thickBot="1" x14ac:dyDescent="0.2">
      <c r="A14" s="1"/>
      <c r="B14" s="46"/>
      <c r="C14" s="45"/>
      <c r="D14" s="43"/>
      <c r="E14" s="44"/>
      <c r="F14" s="43"/>
      <c r="G14" s="42"/>
    </row>
    <row r="15" spans="1:7" s="2" customFormat="1" ht="27.95" customHeight="1" thickBot="1" x14ac:dyDescent="0.2">
      <c r="A15" s="41" t="s">
        <v>15</v>
      </c>
      <c r="B15" s="40" t="s">
        <v>14</v>
      </c>
      <c r="C15" s="38" t="s">
        <v>13</v>
      </c>
      <c r="D15" s="39" t="s">
        <v>12</v>
      </c>
      <c r="E15" s="38" t="s">
        <v>11</v>
      </c>
      <c r="F15" s="38" t="s">
        <v>10</v>
      </c>
      <c r="G15" s="37" t="s">
        <v>9</v>
      </c>
    </row>
    <row r="16" spans="1:7" s="5" customFormat="1" ht="17.100000000000001" customHeight="1" x14ac:dyDescent="0.3">
      <c r="A16" s="36"/>
      <c r="B16" s="16"/>
      <c r="C16" s="35"/>
      <c r="D16" s="16"/>
      <c r="E16" s="34"/>
      <c r="F16" s="33"/>
      <c r="G16" s="32" t="str">
        <f>IF((D16*F16)&gt;0,(D16*F16)," ")</f>
        <v xml:space="preserve"> </v>
      </c>
    </row>
    <row r="17" spans="1:8" s="5" customFormat="1" ht="17.100000000000001" customHeight="1" x14ac:dyDescent="0.3">
      <c r="A17" s="23" t="s">
        <v>8</v>
      </c>
      <c r="B17" s="28" t="str">
        <f>'[1]G7 (Rack,Tower)'!$A$41</f>
        <v>590639-371</v>
      </c>
      <c r="C17" s="30" t="str">
        <f>'[1]G7 (Rack,Tower)'!$C$41</f>
        <v>HP DL180G6 E5620 1P 8GB 12LFF AP Svr</v>
      </c>
      <c r="D17" s="26">
        <v>1</v>
      </c>
      <c r="E17" s="25">
        <f>'[1]G7 (Rack,Tower)'!$D$41</f>
        <v>3766000</v>
      </c>
      <c r="F17" s="9">
        <f>ROUND(E17*85%,-4)</f>
        <v>3200000</v>
      </c>
      <c r="G17" s="7">
        <f>IF((D17*F17)&gt;0,(D17*F17)," ")</f>
        <v>3200000</v>
      </c>
      <c r="H17" s="19">
        <f>E17*27%</f>
        <v>1016820.0000000001</v>
      </c>
    </row>
    <row r="18" spans="1:8" s="5" customFormat="1" ht="17.100000000000001" customHeight="1" x14ac:dyDescent="0.3">
      <c r="A18" s="23"/>
      <c r="B18" s="28"/>
      <c r="C18" s="30" t="s">
        <v>32</v>
      </c>
      <c r="D18" s="26"/>
      <c r="E18" s="29"/>
      <c r="F18" s="9"/>
      <c r="G18" s="7" t="str">
        <f>IF((D18*F18)&gt;0,(D18*F18)," ")</f>
        <v xml:space="preserve"> </v>
      </c>
    </row>
    <row r="19" spans="1:8" s="5" customFormat="1" ht="17.100000000000001" customHeight="1" x14ac:dyDescent="0.3">
      <c r="A19" s="23"/>
      <c r="B19" s="28"/>
      <c r="C19" s="30" t="s">
        <v>33</v>
      </c>
      <c r="D19" s="26"/>
      <c r="E19" s="29"/>
      <c r="F19" s="9"/>
      <c r="G19" s="7" t="str">
        <f>IF((D19*F19)&gt;0,(D19*F19)," ")</f>
        <v xml:space="preserve"> </v>
      </c>
    </row>
    <row r="20" spans="1:8" s="5" customFormat="1" ht="17.100000000000001" customHeight="1" x14ac:dyDescent="0.3">
      <c r="A20" s="23"/>
      <c r="B20" s="28"/>
      <c r="C20" s="30" t="s">
        <v>27</v>
      </c>
      <c r="D20" s="26"/>
      <c r="E20" s="29"/>
      <c r="F20" s="9"/>
      <c r="G20" s="7"/>
    </row>
    <row r="21" spans="1:8" s="5" customFormat="1" ht="17.100000000000001" customHeight="1" x14ac:dyDescent="0.3">
      <c r="A21" s="23"/>
      <c r="B21" s="28"/>
      <c r="C21" s="30" t="s">
        <v>7</v>
      </c>
      <c r="D21" s="26"/>
      <c r="E21" s="29"/>
      <c r="F21" s="9"/>
      <c r="G21" s="7" t="str">
        <f t="shared" ref="G21:G42" si="0">IF((D21*F21)&gt;0,(D21*F21)," ")</f>
        <v xml:space="preserve"> </v>
      </c>
    </row>
    <row r="22" spans="1:8" s="5" customFormat="1" ht="17.100000000000001" customHeight="1" x14ac:dyDescent="0.3">
      <c r="A22" s="23"/>
      <c r="B22" s="28"/>
      <c r="C22" s="30" t="s">
        <v>28</v>
      </c>
      <c r="D22" s="26"/>
      <c r="E22" s="29"/>
      <c r="F22" s="9"/>
      <c r="G22" s="7" t="str">
        <f t="shared" si="0"/>
        <v xml:space="preserve"> </v>
      </c>
    </row>
    <row r="23" spans="1:8" s="5" customFormat="1" ht="17.100000000000001" customHeight="1" x14ac:dyDescent="0.3">
      <c r="A23" s="23"/>
      <c r="B23" s="28"/>
      <c r="C23" s="30" t="s">
        <v>6</v>
      </c>
      <c r="D23" s="26"/>
      <c r="E23" s="29"/>
      <c r="F23" s="9"/>
      <c r="G23" s="7" t="str">
        <f t="shared" si="0"/>
        <v xml:space="preserve"> </v>
      </c>
    </row>
    <row r="24" spans="1:8" s="5" customFormat="1" ht="17.100000000000001" customHeight="1" x14ac:dyDescent="0.3">
      <c r="A24" s="23"/>
      <c r="B24" s="28"/>
      <c r="C24" s="30" t="s">
        <v>29</v>
      </c>
      <c r="D24" s="26"/>
      <c r="E24" s="29"/>
      <c r="F24" s="9"/>
      <c r="G24" s="7" t="str">
        <f t="shared" si="0"/>
        <v xml:space="preserve"> </v>
      </c>
    </row>
    <row r="25" spans="1:8" s="5" customFormat="1" ht="17.100000000000001" customHeight="1" x14ac:dyDescent="0.3">
      <c r="A25" s="23"/>
      <c r="B25" s="28"/>
      <c r="C25" s="30" t="s">
        <v>30</v>
      </c>
      <c r="D25" s="26"/>
      <c r="E25" s="29"/>
      <c r="F25" s="9"/>
      <c r="G25" s="7" t="str">
        <f t="shared" si="0"/>
        <v xml:space="preserve"> </v>
      </c>
    </row>
    <row r="26" spans="1:8" s="5" customFormat="1" ht="17.100000000000001" customHeight="1" x14ac:dyDescent="0.3">
      <c r="A26" s="23"/>
      <c r="B26" s="28"/>
      <c r="C26" s="30" t="s">
        <v>31</v>
      </c>
      <c r="D26" s="26"/>
      <c r="E26" s="29"/>
      <c r="F26" s="9"/>
      <c r="G26" s="7" t="str">
        <f t="shared" si="0"/>
        <v xml:space="preserve"> </v>
      </c>
    </row>
    <row r="27" spans="1:8" s="5" customFormat="1" ht="17.100000000000001" customHeight="1" x14ac:dyDescent="0.3">
      <c r="A27" s="23"/>
      <c r="B27" s="28"/>
      <c r="C27" s="30" t="s">
        <v>5</v>
      </c>
      <c r="D27" s="26"/>
      <c r="E27" s="29"/>
      <c r="F27" s="9"/>
      <c r="G27" s="7" t="str">
        <f t="shared" si="0"/>
        <v xml:space="preserve"> </v>
      </c>
    </row>
    <row r="28" spans="1:8" s="5" customFormat="1" ht="17.100000000000001" customHeight="1" x14ac:dyDescent="0.3">
      <c r="A28" s="23"/>
      <c r="B28" s="28"/>
      <c r="C28" s="30" t="s">
        <v>4</v>
      </c>
      <c r="D28" s="26"/>
      <c r="E28" s="29"/>
      <c r="F28" s="9"/>
      <c r="G28" s="7" t="str">
        <f t="shared" si="0"/>
        <v xml:space="preserve"> </v>
      </c>
    </row>
    <row r="29" spans="1:8" s="5" customFormat="1" ht="17.100000000000001" customHeight="1" x14ac:dyDescent="0.3">
      <c r="A29" s="23"/>
      <c r="B29" s="28"/>
      <c r="C29" s="30" t="s">
        <v>3</v>
      </c>
      <c r="D29" s="26"/>
      <c r="E29" s="29"/>
      <c r="F29" s="9"/>
      <c r="G29" s="7" t="str">
        <f t="shared" si="0"/>
        <v xml:space="preserve"> </v>
      </c>
    </row>
    <row r="30" spans="1:8" s="5" customFormat="1" ht="17.100000000000001" customHeight="1" x14ac:dyDescent="0.3">
      <c r="A30" s="23"/>
      <c r="B30" s="28"/>
      <c r="C30" s="30"/>
      <c r="D30" s="26"/>
      <c r="E30" s="29"/>
      <c r="F30" s="9"/>
      <c r="G30" s="7" t="str">
        <f t="shared" si="0"/>
        <v xml:space="preserve"> </v>
      </c>
    </row>
    <row r="31" spans="1:8" s="5" customFormat="1" ht="17.100000000000001" customHeight="1" x14ac:dyDescent="0.3">
      <c r="A31" s="23"/>
      <c r="B31" s="28"/>
      <c r="C31" s="30"/>
      <c r="D31" s="26"/>
      <c r="E31" s="29"/>
      <c r="F31" s="9">
        <f>E31</f>
        <v>0</v>
      </c>
      <c r="G31" s="7" t="str">
        <f t="shared" si="0"/>
        <v xml:space="preserve"> </v>
      </c>
    </row>
    <row r="32" spans="1:8" s="5" customFormat="1" ht="17.100000000000001" customHeight="1" x14ac:dyDescent="0.3">
      <c r="A32" s="13"/>
      <c r="B32" s="28"/>
      <c r="C32" s="30"/>
      <c r="D32" s="26"/>
      <c r="E32" s="31"/>
      <c r="F32" s="9">
        <f>E32</f>
        <v>0</v>
      </c>
      <c r="G32" s="7" t="str">
        <f t="shared" si="0"/>
        <v xml:space="preserve"> </v>
      </c>
    </row>
    <row r="33" spans="1:9" s="5" customFormat="1" ht="17.100000000000001" customHeight="1" x14ac:dyDescent="0.3">
      <c r="A33" s="13"/>
      <c r="B33" s="73" t="str">
        <f>[1]HDD!$A$101</f>
        <v>507774-B21</v>
      </c>
      <c r="C33" s="74" t="str">
        <f>[1]HDD!$C$101</f>
        <v>HP 2TB 3G SATA 7.2K 3.5in NHP MDL HDD</v>
      </c>
      <c r="D33" s="26">
        <v>6</v>
      </c>
      <c r="E33" s="29">
        <f>[1]HDD!$D$101</f>
        <v>1065000</v>
      </c>
      <c r="F33" s="9">
        <f>ROUND(E33*85%,-3)</f>
        <v>905000</v>
      </c>
      <c r="G33" s="7">
        <f t="shared" si="0"/>
        <v>5430000</v>
      </c>
    </row>
    <row r="34" spans="1:9" s="5" customFormat="1" ht="17.100000000000001" customHeight="1" x14ac:dyDescent="0.3">
      <c r="A34" s="23"/>
      <c r="B34" s="28"/>
      <c r="C34" s="30"/>
      <c r="D34" s="26"/>
      <c r="E34" s="29"/>
      <c r="F34" s="9"/>
      <c r="G34" s="7" t="str">
        <f t="shared" si="0"/>
        <v xml:space="preserve"> </v>
      </c>
    </row>
    <row r="35" spans="1:9" s="5" customFormat="1" ht="17.100000000000001" customHeight="1" x14ac:dyDescent="0.3">
      <c r="A35" s="23"/>
      <c r="B35" s="28" t="s">
        <v>34</v>
      </c>
      <c r="C35" s="27" t="s">
        <v>35</v>
      </c>
      <c r="D35" s="26">
        <v>1</v>
      </c>
      <c r="E35" s="25">
        <v>700000</v>
      </c>
      <c r="F35" s="9">
        <v>700000</v>
      </c>
      <c r="G35" s="7">
        <f t="shared" ref="G35" si="1">IF((D35*F35)&gt;0,(D35*F35)," ")</f>
        <v>700000</v>
      </c>
    </row>
    <row r="36" spans="1:9" s="5" customFormat="1" ht="17.100000000000001" customHeight="1" x14ac:dyDescent="0.3">
      <c r="A36" s="23"/>
      <c r="B36" s="28"/>
      <c r="C36" s="27"/>
      <c r="D36" s="26"/>
      <c r="E36" s="25"/>
      <c r="F36" s="9"/>
      <c r="G36" s="7" t="str">
        <f t="shared" si="0"/>
        <v xml:space="preserve"> </v>
      </c>
    </row>
    <row r="37" spans="1:9" s="5" customFormat="1" ht="17.100000000000001" customHeight="1" x14ac:dyDescent="0.3">
      <c r="A37" s="23"/>
      <c r="B37" s="28"/>
      <c r="C37" s="27"/>
      <c r="D37" s="26"/>
      <c r="E37" s="25"/>
      <c r="F37" s="9"/>
      <c r="G37" s="7" t="str">
        <f t="shared" si="0"/>
        <v xml:space="preserve"> </v>
      </c>
    </row>
    <row r="38" spans="1:9" s="5" customFormat="1" ht="17.100000000000001" customHeight="1" x14ac:dyDescent="0.3">
      <c r="A38" s="23"/>
      <c r="B38" s="16"/>
      <c r="C38" s="24"/>
      <c r="D38" s="16"/>
      <c r="E38" s="9"/>
      <c r="F38" s="9"/>
      <c r="G38" s="7" t="str">
        <f t="shared" si="0"/>
        <v xml:space="preserve"> </v>
      </c>
    </row>
    <row r="39" spans="1:9" s="5" customFormat="1" ht="17.100000000000001" customHeight="1" x14ac:dyDescent="0.3">
      <c r="A39" s="23"/>
      <c r="B39" s="16"/>
      <c r="C39" s="24"/>
      <c r="D39" s="16"/>
      <c r="E39" s="9"/>
      <c r="F39" s="9"/>
      <c r="G39" s="7" t="str">
        <f t="shared" si="0"/>
        <v xml:space="preserve"> </v>
      </c>
    </row>
    <row r="40" spans="1:9" s="5" customFormat="1" ht="17.100000000000001" customHeight="1" x14ac:dyDescent="0.3">
      <c r="A40" s="23"/>
      <c r="B40" s="16"/>
      <c r="C40" s="22"/>
      <c r="D40" s="16"/>
      <c r="E40" s="20"/>
      <c r="F40" s="9"/>
      <c r="G40" s="7" t="str">
        <f t="shared" si="0"/>
        <v xml:space="preserve"> </v>
      </c>
      <c r="H40" s="19">
        <f>E40*30%</f>
        <v>0</v>
      </c>
    </row>
    <row r="41" spans="1:9" s="5" customFormat="1" ht="17.100000000000001" customHeight="1" x14ac:dyDescent="0.3">
      <c r="A41" s="13"/>
      <c r="B41" s="16"/>
      <c r="C41" s="21"/>
      <c r="D41" s="16"/>
      <c r="E41" s="20"/>
      <c r="F41" s="9"/>
      <c r="G41" s="7" t="str">
        <f t="shared" si="0"/>
        <v xml:space="preserve"> </v>
      </c>
      <c r="H41" s="19">
        <f>E41*30%</f>
        <v>0</v>
      </c>
    </row>
    <row r="42" spans="1:9" s="5" customFormat="1" ht="17.100000000000001" customHeight="1" x14ac:dyDescent="0.3">
      <c r="A42" s="13"/>
      <c r="B42" s="16"/>
      <c r="C42" s="17"/>
      <c r="D42" s="16"/>
      <c r="E42" s="9"/>
      <c r="F42" s="9"/>
      <c r="G42" s="7" t="str">
        <f t="shared" si="0"/>
        <v xml:space="preserve"> </v>
      </c>
      <c r="H42" s="15"/>
      <c r="I42" s="14"/>
    </row>
    <row r="43" spans="1:9" s="5" customFormat="1" ht="17.100000000000001" customHeight="1" x14ac:dyDescent="0.3">
      <c r="A43" s="13"/>
      <c r="B43" s="18"/>
      <c r="C43" s="17"/>
      <c r="D43" s="16"/>
      <c r="E43" s="9"/>
      <c r="F43" s="9"/>
      <c r="G43" s="7">
        <f>D43*F43</f>
        <v>0</v>
      </c>
      <c r="H43" s="15"/>
      <c r="I43" s="14"/>
    </row>
    <row r="44" spans="1:9" s="5" customFormat="1" ht="17.100000000000001" customHeight="1" x14ac:dyDescent="0.3">
      <c r="A44" s="13"/>
      <c r="B44" s="18"/>
      <c r="C44" s="17"/>
      <c r="D44" s="16"/>
      <c r="E44" s="9"/>
      <c r="F44" s="9"/>
      <c r="G44" s="7">
        <f>D44*F44</f>
        <v>0</v>
      </c>
      <c r="H44" s="15"/>
      <c r="I44" s="14"/>
    </row>
    <row r="45" spans="1:9" s="5" customFormat="1" ht="17.100000000000001" customHeight="1" x14ac:dyDescent="0.3">
      <c r="A45" s="13"/>
      <c r="B45" s="18"/>
      <c r="C45" s="17"/>
      <c r="D45" s="16"/>
      <c r="E45" s="9"/>
      <c r="F45" s="9"/>
      <c r="G45" s="7">
        <f>D45*F45</f>
        <v>0</v>
      </c>
      <c r="H45" s="15"/>
      <c r="I45" s="14"/>
    </row>
    <row r="46" spans="1:9" s="5" customFormat="1" ht="17.100000000000001" customHeight="1" x14ac:dyDescent="0.3">
      <c r="A46" s="13"/>
      <c r="B46" s="18"/>
      <c r="C46" s="17"/>
      <c r="D46" s="16"/>
      <c r="E46" s="9"/>
      <c r="F46" s="9"/>
      <c r="G46" s="7">
        <f>D46*F46</f>
        <v>0</v>
      </c>
      <c r="H46" s="15"/>
      <c r="I46" s="14"/>
    </row>
    <row r="47" spans="1:9" s="5" customFormat="1" ht="17.100000000000001" customHeight="1" thickBot="1" x14ac:dyDescent="0.35">
      <c r="A47" s="13"/>
      <c r="B47" s="12"/>
      <c r="C47" s="11"/>
      <c r="D47" s="10"/>
      <c r="E47" s="9" t="str">
        <f>IF(ISERROR(VLOOKUP($B47,[2]pdb!$A$1:$F$2899,3,FALSE))," ",VLOOKUP($B47,[2]pdb!$A$1:$F$2899,3,FALSE))</f>
        <v xml:space="preserve"> </v>
      </c>
      <c r="F47" s="8"/>
      <c r="G47" s="7"/>
    </row>
    <row r="48" spans="1:9" ht="17.100000000000001" customHeight="1" x14ac:dyDescent="0.15">
      <c r="A48" s="78"/>
      <c r="B48" s="78"/>
      <c r="C48" s="78"/>
      <c r="D48" s="78"/>
      <c r="E48" s="78"/>
      <c r="F48" s="78"/>
      <c r="G48" s="78"/>
    </row>
    <row r="49" spans="1:7" s="2" customFormat="1" ht="17.100000000000001" customHeight="1" x14ac:dyDescent="0.15">
      <c r="A49" s="5"/>
      <c r="B49" s="6"/>
      <c r="C49" s="6"/>
      <c r="D49" s="79" t="s">
        <v>2</v>
      </c>
      <c r="E49" s="79"/>
      <c r="F49" s="80">
        <f>SUM(G16:G47)</f>
        <v>9330000</v>
      </c>
      <c r="G49" s="80"/>
    </row>
    <row r="50" spans="1:7" s="2" customFormat="1" ht="17.100000000000001" customHeight="1" x14ac:dyDescent="0.15">
      <c r="A50" s="5"/>
      <c r="B50" s="81"/>
      <c r="C50" s="81"/>
      <c r="D50" s="82" t="s">
        <v>1</v>
      </c>
      <c r="E50" s="82"/>
      <c r="F50" s="83">
        <f>F49/10</f>
        <v>933000</v>
      </c>
      <c r="G50" s="83"/>
    </row>
    <row r="51" spans="1:7" s="2" customFormat="1" ht="17.100000000000001" customHeight="1" x14ac:dyDescent="0.15">
      <c r="A51" s="5"/>
      <c r="B51" s="81"/>
      <c r="C51" s="81"/>
      <c r="D51" s="82" t="s">
        <v>0</v>
      </c>
      <c r="E51" s="82"/>
      <c r="F51" s="84">
        <f>F49+F50</f>
        <v>10263000</v>
      </c>
      <c r="G51" s="84"/>
    </row>
    <row r="52" spans="1:7" s="3" customFormat="1" ht="16.5" customHeight="1" x14ac:dyDescent="0.3">
      <c r="B52" s="4"/>
      <c r="C52" s="4"/>
    </row>
  </sheetData>
  <mergeCells count="12">
    <mergeCell ref="B50:C50"/>
    <mergeCell ref="D50:E50"/>
    <mergeCell ref="F50:G50"/>
    <mergeCell ref="B51:C51"/>
    <mergeCell ref="D51:E51"/>
    <mergeCell ref="F51:G51"/>
    <mergeCell ref="A2:G2"/>
    <mergeCell ref="A4:C4"/>
    <mergeCell ref="A8:B8"/>
    <mergeCell ref="A48:G48"/>
    <mergeCell ref="D49:E49"/>
    <mergeCell ref="F49:G49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view="pageBreakPreview" topLeftCell="A7" zoomScaleNormal="100" zoomScaleSheetLayoutView="100" workbookViewId="0">
      <selection activeCell="F35" sqref="F35"/>
    </sheetView>
  </sheetViews>
  <sheetFormatPr defaultRowHeight="13.5" x14ac:dyDescent="0.15"/>
  <cols>
    <col min="1" max="1" width="7.75" style="1" customWidth="1"/>
    <col min="2" max="2" width="11.25" style="1" customWidth="1"/>
    <col min="3" max="3" width="41" style="1" customWidth="1"/>
    <col min="4" max="4" width="5.25" style="1" customWidth="1"/>
    <col min="5" max="5" width="14" style="1" customWidth="1"/>
    <col min="6" max="6" width="14.125" style="1" customWidth="1"/>
    <col min="7" max="7" width="13.625" style="1" customWidth="1"/>
    <col min="8" max="8" width="13.75" style="2" bestFit="1" customWidth="1"/>
    <col min="9" max="9" width="9" style="2"/>
    <col min="10" max="16384" width="9" style="1"/>
  </cols>
  <sheetData>
    <row r="1" spans="1:7" s="47" customFormat="1" x14ac:dyDescent="0.3"/>
    <row r="2" spans="1:7" s="70" customFormat="1" ht="27.2" customHeight="1" x14ac:dyDescent="0.3">
      <c r="A2" s="75" t="s">
        <v>25</v>
      </c>
      <c r="B2" s="75"/>
      <c r="C2" s="75"/>
      <c r="D2" s="75"/>
      <c r="E2" s="75"/>
      <c r="F2" s="75"/>
      <c r="G2" s="75"/>
    </row>
    <row r="3" spans="1:7" s="70" customFormat="1" ht="19.5" customHeight="1" x14ac:dyDescent="0.3">
      <c r="A3" s="72"/>
      <c r="B3" s="72"/>
      <c r="C3" s="72"/>
      <c r="D3" s="72"/>
      <c r="E3" s="72"/>
      <c r="F3" s="72"/>
      <c r="G3" s="72"/>
    </row>
    <row r="4" spans="1:7" s="47" customFormat="1" ht="19.5" customHeight="1" thickBot="1" x14ac:dyDescent="0.35">
      <c r="A4" s="76" t="s">
        <v>24</v>
      </c>
      <c r="B4" s="76"/>
      <c r="C4" s="76"/>
      <c r="D4" s="49"/>
      <c r="F4" s="49"/>
      <c r="G4" s="49"/>
    </row>
    <row r="5" spans="1:7" s="47" customFormat="1" ht="19.5" customHeight="1" x14ac:dyDescent="0.3">
      <c r="A5" s="69" t="s">
        <v>23</v>
      </c>
      <c r="B5" s="68"/>
      <c r="C5" s="49"/>
      <c r="D5" s="51"/>
      <c r="E5" s="67"/>
      <c r="F5" s="67"/>
      <c r="G5" s="67"/>
    </row>
    <row r="6" spans="1:7" s="47" customFormat="1" ht="9.1999999999999993" customHeight="1" x14ac:dyDescent="0.3">
      <c r="A6" s="51"/>
      <c r="B6" s="66"/>
      <c r="C6" s="49"/>
      <c r="D6" s="51"/>
      <c r="E6" s="55"/>
      <c r="F6" s="55"/>
      <c r="G6" s="48"/>
    </row>
    <row r="7" spans="1:7" s="47" customFormat="1" ht="18" customHeight="1" x14ac:dyDescent="0.3">
      <c r="A7" s="65" t="s">
        <v>22</v>
      </c>
      <c r="B7" s="64"/>
      <c r="C7" s="63"/>
      <c r="D7" s="51"/>
      <c r="E7" s="55"/>
      <c r="F7" s="55"/>
      <c r="G7" s="48"/>
    </row>
    <row r="8" spans="1:7" s="47" customFormat="1" ht="21.95" customHeight="1" x14ac:dyDescent="0.3">
      <c r="A8" s="77" t="s">
        <v>21</v>
      </c>
      <c r="B8" s="77"/>
      <c r="C8" s="62">
        <f>F51</f>
        <v>13063600</v>
      </c>
      <c r="D8" s="51"/>
      <c r="E8" s="61"/>
      <c r="F8" s="61"/>
      <c r="G8" s="48"/>
    </row>
    <row r="9" spans="1:7" s="47" customFormat="1" ht="17.25" customHeight="1" x14ac:dyDescent="0.15">
      <c r="A9" s="58" t="s">
        <v>20</v>
      </c>
      <c r="B9" s="56"/>
      <c r="C9" s="56"/>
      <c r="D9" s="51"/>
      <c r="E9" s="61"/>
      <c r="F9" s="61"/>
      <c r="G9" s="48"/>
    </row>
    <row r="10" spans="1:7" s="47" customFormat="1" ht="18.75" customHeight="1" x14ac:dyDescent="0.15">
      <c r="A10" s="60" t="s">
        <v>19</v>
      </c>
      <c r="B10" s="59"/>
      <c r="C10" s="59"/>
      <c r="D10" s="51"/>
      <c r="E10" s="55"/>
      <c r="F10" s="55"/>
      <c r="G10" s="48"/>
    </row>
    <row r="11" spans="1:7" s="47" customFormat="1" ht="16.5" customHeight="1" x14ac:dyDescent="0.15">
      <c r="A11" s="58" t="s">
        <v>18</v>
      </c>
      <c r="B11" s="56"/>
      <c r="C11" s="56"/>
      <c r="D11" s="51"/>
      <c r="E11" s="55"/>
      <c r="F11" s="55"/>
      <c r="G11" s="48"/>
    </row>
    <row r="12" spans="1:7" s="47" customFormat="1" ht="14.25" customHeight="1" x14ac:dyDescent="0.15">
      <c r="A12" s="57" t="s">
        <v>17</v>
      </c>
      <c r="B12" s="56"/>
      <c r="C12" s="56"/>
      <c r="D12" s="51"/>
      <c r="E12" s="55"/>
      <c r="F12" s="49"/>
      <c r="G12" s="48"/>
    </row>
    <row r="13" spans="1:7" s="47" customFormat="1" ht="14.25" customHeight="1" x14ac:dyDescent="0.15">
      <c r="A13" s="54" t="s">
        <v>16</v>
      </c>
      <c r="B13" s="53"/>
      <c r="C13" s="52">
        <v>41001</v>
      </c>
      <c r="D13" s="51"/>
      <c r="E13" s="50"/>
      <c r="F13" s="49"/>
      <c r="G13" s="48"/>
    </row>
    <row r="14" spans="1:7" s="2" customFormat="1" ht="9.1999999999999993" customHeight="1" thickBot="1" x14ac:dyDescent="0.2">
      <c r="A14" s="1"/>
      <c r="B14" s="46"/>
      <c r="C14" s="45"/>
      <c r="D14" s="43"/>
      <c r="E14" s="44"/>
      <c r="F14" s="43"/>
      <c r="G14" s="42"/>
    </row>
    <row r="15" spans="1:7" s="2" customFormat="1" ht="27.95" customHeight="1" thickBot="1" x14ac:dyDescent="0.2">
      <c r="A15" s="41" t="s">
        <v>15</v>
      </c>
      <c r="B15" s="40" t="s">
        <v>14</v>
      </c>
      <c r="C15" s="38" t="s">
        <v>13</v>
      </c>
      <c r="D15" s="39" t="s">
        <v>12</v>
      </c>
      <c r="E15" s="38" t="s">
        <v>11</v>
      </c>
      <c r="F15" s="38" t="s">
        <v>10</v>
      </c>
      <c r="G15" s="37" t="s">
        <v>9</v>
      </c>
    </row>
    <row r="16" spans="1:7" s="5" customFormat="1" ht="17.100000000000001" customHeight="1" x14ac:dyDescent="0.3">
      <c r="A16" s="36"/>
      <c r="B16" s="16"/>
      <c r="C16" s="35"/>
      <c r="D16" s="16"/>
      <c r="E16" s="34"/>
      <c r="F16" s="33"/>
      <c r="G16" s="32" t="str">
        <f>IF((D16*F16)&gt;0,(D16*F16)," ")</f>
        <v xml:space="preserve"> </v>
      </c>
    </row>
    <row r="17" spans="1:8" s="5" customFormat="1" ht="17.100000000000001" customHeight="1" x14ac:dyDescent="0.3">
      <c r="A17" s="23" t="s">
        <v>8</v>
      </c>
      <c r="B17" s="28" t="str">
        <f>'[1]G7 (Rack,Tower)'!$A$41</f>
        <v>590639-371</v>
      </c>
      <c r="C17" s="30" t="str">
        <f>'[1]G7 (Rack,Tower)'!$C$41</f>
        <v>HP DL180G6 E5620 1P 8GB 12LFF AP Svr</v>
      </c>
      <c r="D17" s="26">
        <v>1</v>
      </c>
      <c r="E17" s="25">
        <f>'[1]G7 (Rack,Tower)'!$D$41</f>
        <v>3766000</v>
      </c>
      <c r="F17" s="9">
        <f>ROUND(E17*85%,-4)</f>
        <v>3200000</v>
      </c>
      <c r="G17" s="7">
        <f>IF((D17*F17)&gt;0,(D17*F17)," ")</f>
        <v>3200000</v>
      </c>
      <c r="H17" s="19">
        <f>E17*27%</f>
        <v>1016820.0000000001</v>
      </c>
    </row>
    <row r="18" spans="1:8" s="5" customFormat="1" ht="17.100000000000001" customHeight="1" x14ac:dyDescent="0.3">
      <c r="A18" s="23"/>
      <c r="B18" s="28"/>
      <c r="C18" s="30" t="s">
        <v>32</v>
      </c>
      <c r="D18" s="26"/>
      <c r="E18" s="29"/>
      <c r="F18" s="9"/>
      <c r="G18" s="7" t="str">
        <f>IF((D18*F18)&gt;0,(D18*F18)," ")</f>
        <v xml:space="preserve"> </v>
      </c>
    </row>
    <row r="19" spans="1:8" s="5" customFormat="1" ht="17.100000000000001" customHeight="1" x14ac:dyDescent="0.3">
      <c r="A19" s="23"/>
      <c r="B19" s="28"/>
      <c r="C19" s="30" t="s">
        <v>33</v>
      </c>
      <c r="D19" s="26"/>
      <c r="E19" s="29"/>
      <c r="F19" s="9"/>
      <c r="G19" s="7" t="str">
        <f>IF((D19*F19)&gt;0,(D19*F19)," ")</f>
        <v xml:space="preserve"> </v>
      </c>
    </row>
    <row r="20" spans="1:8" s="5" customFormat="1" ht="17.100000000000001" customHeight="1" x14ac:dyDescent="0.3">
      <c r="A20" s="23"/>
      <c r="B20" s="28"/>
      <c r="C20" s="30" t="s">
        <v>27</v>
      </c>
      <c r="D20" s="26"/>
      <c r="E20" s="29"/>
      <c r="F20" s="9"/>
      <c r="G20" s="7"/>
    </row>
    <row r="21" spans="1:8" s="5" customFormat="1" ht="17.100000000000001" customHeight="1" x14ac:dyDescent="0.3">
      <c r="A21" s="23"/>
      <c r="B21" s="28"/>
      <c r="C21" s="30" t="s">
        <v>7</v>
      </c>
      <c r="D21" s="26"/>
      <c r="E21" s="29"/>
      <c r="F21" s="9"/>
      <c r="G21" s="7" t="str">
        <f t="shared" ref="G21:G42" si="0">IF((D21*F21)&gt;0,(D21*F21)," ")</f>
        <v xml:space="preserve"> </v>
      </c>
    </row>
    <row r="22" spans="1:8" s="5" customFormat="1" ht="17.100000000000001" customHeight="1" x14ac:dyDescent="0.3">
      <c r="A22" s="23"/>
      <c r="B22" s="28"/>
      <c r="C22" s="30" t="s">
        <v>28</v>
      </c>
      <c r="D22" s="26"/>
      <c r="E22" s="29"/>
      <c r="F22" s="9"/>
      <c r="G22" s="7" t="str">
        <f t="shared" si="0"/>
        <v xml:space="preserve"> </v>
      </c>
    </row>
    <row r="23" spans="1:8" s="5" customFormat="1" ht="17.100000000000001" customHeight="1" x14ac:dyDescent="0.3">
      <c r="A23" s="23"/>
      <c r="B23" s="28"/>
      <c r="C23" s="30" t="s">
        <v>6</v>
      </c>
      <c r="D23" s="26"/>
      <c r="E23" s="29"/>
      <c r="F23" s="9"/>
      <c r="G23" s="7" t="str">
        <f t="shared" si="0"/>
        <v xml:space="preserve"> </v>
      </c>
    </row>
    <row r="24" spans="1:8" s="5" customFormat="1" ht="17.100000000000001" customHeight="1" x14ac:dyDescent="0.3">
      <c r="A24" s="23"/>
      <c r="B24" s="28"/>
      <c r="C24" s="30" t="s">
        <v>29</v>
      </c>
      <c r="D24" s="26"/>
      <c r="E24" s="29"/>
      <c r="F24" s="9"/>
      <c r="G24" s="7" t="str">
        <f t="shared" si="0"/>
        <v xml:space="preserve"> </v>
      </c>
    </row>
    <row r="25" spans="1:8" s="5" customFormat="1" ht="17.100000000000001" customHeight="1" x14ac:dyDescent="0.3">
      <c r="A25" s="23"/>
      <c r="B25" s="28"/>
      <c r="C25" s="30" t="s">
        <v>30</v>
      </c>
      <c r="D25" s="26"/>
      <c r="E25" s="29"/>
      <c r="F25" s="9"/>
      <c r="G25" s="7" t="str">
        <f t="shared" si="0"/>
        <v xml:space="preserve"> </v>
      </c>
    </row>
    <row r="26" spans="1:8" s="5" customFormat="1" ht="17.100000000000001" customHeight="1" x14ac:dyDescent="0.3">
      <c r="A26" s="23"/>
      <c r="B26" s="28"/>
      <c r="C26" s="30" t="s">
        <v>31</v>
      </c>
      <c r="D26" s="26"/>
      <c r="E26" s="29"/>
      <c r="F26" s="9"/>
      <c r="G26" s="7" t="str">
        <f t="shared" si="0"/>
        <v xml:space="preserve"> </v>
      </c>
    </row>
    <row r="27" spans="1:8" s="5" customFormat="1" ht="17.100000000000001" customHeight="1" x14ac:dyDescent="0.3">
      <c r="A27" s="23"/>
      <c r="B27" s="28"/>
      <c r="C27" s="30" t="s">
        <v>5</v>
      </c>
      <c r="D27" s="26"/>
      <c r="E27" s="29"/>
      <c r="F27" s="9"/>
      <c r="G27" s="7" t="str">
        <f t="shared" si="0"/>
        <v xml:space="preserve"> </v>
      </c>
    </row>
    <row r="28" spans="1:8" s="5" customFormat="1" ht="17.100000000000001" customHeight="1" x14ac:dyDescent="0.3">
      <c r="A28" s="23"/>
      <c r="B28" s="28"/>
      <c r="C28" s="30" t="s">
        <v>4</v>
      </c>
      <c r="D28" s="26"/>
      <c r="E28" s="29"/>
      <c r="F28" s="9"/>
      <c r="G28" s="7" t="str">
        <f t="shared" si="0"/>
        <v xml:space="preserve"> </v>
      </c>
    </row>
    <row r="29" spans="1:8" s="5" customFormat="1" ht="17.100000000000001" customHeight="1" x14ac:dyDescent="0.3">
      <c r="A29" s="23"/>
      <c r="B29" s="28"/>
      <c r="C29" s="30" t="s">
        <v>3</v>
      </c>
      <c r="D29" s="26"/>
      <c r="E29" s="29"/>
      <c r="F29" s="9"/>
      <c r="G29" s="7" t="str">
        <f t="shared" si="0"/>
        <v xml:space="preserve"> </v>
      </c>
    </row>
    <row r="30" spans="1:8" s="5" customFormat="1" ht="17.100000000000001" customHeight="1" x14ac:dyDescent="0.3">
      <c r="A30" s="23"/>
      <c r="B30" s="28"/>
      <c r="C30" s="30"/>
      <c r="D30" s="26"/>
      <c r="E30" s="29"/>
      <c r="F30" s="9"/>
      <c r="G30" s="7" t="str">
        <f t="shared" si="0"/>
        <v xml:space="preserve"> </v>
      </c>
    </row>
    <row r="31" spans="1:8" s="5" customFormat="1" ht="17.100000000000001" customHeight="1" x14ac:dyDescent="0.3">
      <c r="A31" s="23"/>
      <c r="B31" s="28"/>
      <c r="C31" s="30"/>
      <c r="D31" s="26"/>
      <c r="E31" s="29"/>
      <c r="F31" s="9">
        <f>E31</f>
        <v>0</v>
      </c>
      <c r="G31" s="7" t="str">
        <f t="shared" si="0"/>
        <v xml:space="preserve"> </v>
      </c>
    </row>
    <row r="32" spans="1:8" s="5" customFormat="1" ht="17.100000000000001" customHeight="1" x14ac:dyDescent="0.3">
      <c r="A32" s="13"/>
      <c r="B32" s="28"/>
      <c r="C32" s="30"/>
      <c r="D32" s="26"/>
      <c r="E32" s="31"/>
      <c r="F32" s="9">
        <f>E32</f>
        <v>0</v>
      </c>
      <c r="G32" s="7" t="str">
        <f t="shared" si="0"/>
        <v xml:space="preserve"> </v>
      </c>
    </row>
    <row r="33" spans="1:9" s="5" customFormat="1" ht="17.100000000000001" customHeight="1" x14ac:dyDescent="0.3">
      <c r="A33" s="13"/>
      <c r="B33" s="73" t="str">
        <f>[1]HDD!$A$102</f>
        <v>628063-B21</v>
      </c>
      <c r="C33" s="74" t="str">
        <f>[1]HDD!$C$102</f>
        <v xml:space="preserve">HP 3TB 3G SATA 7.2k 3.5in NHP MDL HDD </v>
      </c>
      <c r="D33" s="26">
        <v>6</v>
      </c>
      <c r="E33" s="29">
        <f>[1]HDD!$D$102</f>
        <v>1701000</v>
      </c>
      <c r="F33" s="9">
        <f>ROUND(E33*85%,-3)</f>
        <v>1446000</v>
      </c>
      <c r="G33" s="7">
        <f t="shared" si="0"/>
        <v>8676000</v>
      </c>
    </row>
    <row r="34" spans="1:9" s="5" customFormat="1" ht="17.100000000000001" customHeight="1" x14ac:dyDescent="0.3">
      <c r="A34" s="23"/>
      <c r="B34" s="28"/>
      <c r="C34" s="30"/>
      <c r="D34" s="26"/>
      <c r="E34" s="29"/>
      <c r="F34" s="9"/>
      <c r="G34" s="7" t="str">
        <f t="shared" si="0"/>
        <v xml:space="preserve"> </v>
      </c>
    </row>
    <row r="35" spans="1:9" s="5" customFormat="1" ht="17.100000000000001" customHeight="1" x14ac:dyDescent="0.3">
      <c r="A35" s="23"/>
      <c r="B35" s="28"/>
      <c r="C35" s="27"/>
      <c r="D35" s="26"/>
      <c r="E35" s="25"/>
      <c r="F35" s="9"/>
      <c r="G35" s="7" t="str">
        <f t="shared" si="0"/>
        <v xml:space="preserve"> </v>
      </c>
    </row>
    <row r="36" spans="1:9" s="5" customFormat="1" ht="17.100000000000001" customHeight="1" x14ac:dyDescent="0.3">
      <c r="A36" s="23"/>
      <c r="B36" s="28"/>
      <c r="C36" s="27"/>
      <c r="D36" s="26"/>
      <c r="E36" s="25"/>
      <c r="F36" s="9"/>
      <c r="G36" s="7" t="str">
        <f t="shared" si="0"/>
        <v xml:space="preserve"> </v>
      </c>
    </row>
    <row r="37" spans="1:9" s="5" customFormat="1" ht="17.100000000000001" customHeight="1" x14ac:dyDescent="0.3">
      <c r="A37" s="23"/>
      <c r="B37" s="28"/>
      <c r="C37" s="27"/>
      <c r="D37" s="26"/>
      <c r="E37" s="25"/>
      <c r="F37" s="9"/>
      <c r="G37" s="7" t="str">
        <f t="shared" si="0"/>
        <v xml:space="preserve"> </v>
      </c>
    </row>
    <row r="38" spans="1:9" s="5" customFormat="1" ht="17.100000000000001" customHeight="1" x14ac:dyDescent="0.3">
      <c r="A38" s="23"/>
      <c r="B38" s="16"/>
      <c r="C38" s="24"/>
      <c r="D38" s="16"/>
      <c r="E38" s="9"/>
      <c r="F38" s="9"/>
      <c r="G38" s="7" t="str">
        <f t="shared" si="0"/>
        <v xml:space="preserve"> </v>
      </c>
    </row>
    <row r="39" spans="1:9" s="5" customFormat="1" ht="17.100000000000001" customHeight="1" x14ac:dyDescent="0.3">
      <c r="A39" s="23"/>
      <c r="B39" s="16"/>
      <c r="C39" s="24"/>
      <c r="D39" s="16"/>
      <c r="E39" s="9"/>
      <c r="F39" s="9"/>
      <c r="G39" s="7" t="str">
        <f t="shared" si="0"/>
        <v xml:space="preserve"> </v>
      </c>
    </row>
    <row r="40" spans="1:9" s="5" customFormat="1" ht="17.100000000000001" customHeight="1" x14ac:dyDescent="0.3">
      <c r="A40" s="23"/>
      <c r="B40" s="16"/>
      <c r="C40" s="22"/>
      <c r="D40" s="16"/>
      <c r="E40" s="20"/>
      <c r="F40" s="9"/>
      <c r="G40" s="7" t="str">
        <f t="shared" si="0"/>
        <v xml:space="preserve"> </v>
      </c>
      <c r="H40" s="19">
        <f>E40*30%</f>
        <v>0</v>
      </c>
    </row>
    <row r="41" spans="1:9" s="5" customFormat="1" ht="17.100000000000001" customHeight="1" x14ac:dyDescent="0.3">
      <c r="A41" s="13"/>
      <c r="B41" s="16"/>
      <c r="C41" s="21"/>
      <c r="D41" s="16"/>
      <c r="E41" s="20"/>
      <c r="F41" s="9"/>
      <c r="G41" s="7" t="str">
        <f t="shared" si="0"/>
        <v xml:space="preserve"> </v>
      </c>
      <c r="H41" s="19">
        <f>E41*30%</f>
        <v>0</v>
      </c>
    </row>
    <row r="42" spans="1:9" s="5" customFormat="1" ht="17.100000000000001" customHeight="1" x14ac:dyDescent="0.3">
      <c r="A42" s="13"/>
      <c r="B42" s="16"/>
      <c r="C42" s="17"/>
      <c r="D42" s="16"/>
      <c r="E42" s="9"/>
      <c r="F42" s="9"/>
      <c r="G42" s="7" t="str">
        <f t="shared" si="0"/>
        <v xml:space="preserve"> </v>
      </c>
      <c r="H42" s="15"/>
      <c r="I42" s="14"/>
    </row>
    <row r="43" spans="1:9" s="5" customFormat="1" ht="17.100000000000001" customHeight="1" x14ac:dyDescent="0.3">
      <c r="A43" s="13"/>
      <c r="B43" s="18"/>
      <c r="C43" s="17"/>
      <c r="D43" s="16"/>
      <c r="E43" s="9"/>
      <c r="F43" s="9"/>
      <c r="G43" s="7">
        <f>D43*F43</f>
        <v>0</v>
      </c>
      <c r="H43" s="15"/>
      <c r="I43" s="14"/>
    </row>
    <row r="44" spans="1:9" s="5" customFormat="1" ht="17.100000000000001" customHeight="1" x14ac:dyDescent="0.3">
      <c r="A44" s="13"/>
      <c r="B44" s="18"/>
      <c r="C44" s="17"/>
      <c r="D44" s="16"/>
      <c r="E44" s="9"/>
      <c r="F44" s="9"/>
      <c r="G44" s="7">
        <f>D44*F44</f>
        <v>0</v>
      </c>
      <c r="H44" s="15"/>
      <c r="I44" s="14"/>
    </row>
    <row r="45" spans="1:9" s="5" customFormat="1" ht="17.100000000000001" customHeight="1" x14ac:dyDescent="0.3">
      <c r="A45" s="13"/>
      <c r="B45" s="18"/>
      <c r="C45" s="17"/>
      <c r="D45" s="16"/>
      <c r="E45" s="9"/>
      <c r="F45" s="9"/>
      <c r="G45" s="7">
        <f>D45*F45</f>
        <v>0</v>
      </c>
      <c r="H45" s="15"/>
      <c r="I45" s="14"/>
    </row>
    <row r="46" spans="1:9" s="5" customFormat="1" ht="17.100000000000001" customHeight="1" x14ac:dyDescent="0.3">
      <c r="A46" s="13"/>
      <c r="B46" s="18"/>
      <c r="C46" s="17"/>
      <c r="D46" s="16"/>
      <c r="E46" s="9"/>
      <c r="F46" s="9"/>
      <c r="G46" s="7">
        <f>D46*F46</f>
        <v>0</v>
      </c>
      <c r="H46" s="15"/>
      <c r="I46" s="14"/>
    </row>
    <row r="47" spans="1:9" s="5" customFormat="1" ht="17.100000000000001" customHeight="1" thickBot="1" x14ac:dyDescent="0.35">
      <c r="A47" s="13"/>
      <c r="B47" s="12"/>
      <c r="C47" s="11"/>
      <c r="D47" s="10"/>
      <c r="E47" s="9" t="str">
        <f>IF(ISERROR(VLOOKUP($B47,[2]pdb!$A$1:$F$2899,3,FALSE))," ",VLOOKUP($B47,[2]pdb!$A$1:$F$2899,3,FALSE))</f>
        <v xml:space="preserve"> </v>
      </c>
      <c r="F47" s="8"/>
      <c r="G47" s="7"/>
    </row>
    <row r="48" spans="1:9" ht="17.100000000000001" customHeight="1" x14ac:dyDescent="0.15">
      <c r="A48" s="78"/>
      <c r="B48" s="78"/>
      <c r="C48" s="78"/>
      <c r="D48" s="78"/>
      <c r="E48" s="78"/>
      <c r="F48" s="78"/>
      <c r="G48" s="78"/>
    </row>
    <row r="49" spans="1:7" s="2" customFormat="1" ht="17.100000000000001" customHeight="1" x14ac:dyDescent="0.15">
      <c r="A49" s="5"/>
      <c r="B49" s="6"/>
      <c r="C49" s="6"/>
      <c r="D49" s="79" t="s">
        <v>2</v>
      </c>
      <c r="E49" s="79"/>
      <c r="F49" s="80">
        <f>SUM(G16:G47)</f>
        <v>11876000</v>
      </c>
      <c r="G49" s="80"/>
    </row>
    <row r="50" spans="1:7" s="2" customFormat="1" ht="17.100000000000001" customHeight="1" x14ac:dyDescent="0.15">
      <c r="A50" s="5"/>
      <c r="B50" s="81"/>
      <c r="C50" s="81"/>
      <c r="D50" s="82" t="s">
        <v>1</v>
      </c>
      <c r="E50" s="82"/>
      <c r="F50" s="83">
        <f>F49/10</f>
        <v>1187600</v>
      </c>
      <c r="G50" s="83"/>
    </row>
    <row r="51" spans="1:7" s="2" customFormat="1" ht="17.100000000000001" customHeight="1" x14ac:dyDescent="0.15">
      <c r="A51" s="5"/>
      <c r="B51" s="81"/>
      <c r="C51" s="81"/>
      <c r="D51" s="82" t="s">
        <v>0</v>
      </c>
      <c r="E51" s="82"/>
      <c r="F51" s="84">
        <f>F49+F50</f>
        <v>13063600</v>
      </c>
      <c r="G51" s="84"/>
    </row>
    <row r="52" spans="1:7" s="3" customFormat="1" ht="16.5" customHeight="1" x14ac:dyDescent="0.3">
      <c r="B52" s="4"/>
      <c r="C52" s="4"/>
    </row>
  </sheetData>
  <mergeCells count="12">
    <mergeCell ref="B50:C50"/>
    <mergeCell ref="D50:E50"/>
    <mergeCell ref="F50:G50"/>
    <mergeCell ref="B51:C51"/>
    <mergeCell ref="D51:E51"/>
    <mergeCell ref="F51:G51"/>
    <mergeCell ref="A2:G2"/>
    <mergeCell ref="A4:C4"/>
    <mergeCell ref="A8:B8"/>
    <mergeCell ref="A48:G48"/>
    <mergeCell ref="D49:E49"/>
    <mergeCell ref="F49:G49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6TB</vt:lpstr>
      <vt:lpstr>12TB</vt:lpstr>
      <vt:lpstr>18tb</vt:lpstr>
      <vt:lpstr>'12TB'!Print_Area</vt:lpstr>
      <vt:lpstr>'18tb'!Print_Area</vt:lpstr>
      <vt:lpstr>'6TB'!Print_Area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cp:lastPrinted>2012-04-02T04:55:01Z</cp:lastPrinted>
  <dcterms:created xsi:type="dcterms:W3CDTF">2011-12-28T08:50:39Z</dcterms:created>
  <dcterms:modified xsi:type="dcterms:W3CDTF">2012-04-02T09:27:38Z</dcterms:modified>
</cp:coreProperties>
</file>