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-15" yWindow="-15" windowWidth="12585" windowHeight="11760"/>
  </bookViews>
  <sheets>
    <sheet name="랙형" sheetId="3" r:id="rId1"/>
    <sheet name="타워형" sheetId="1" r:id="rId2"/>
  </sheets>
  <externalReferences>
    <externalReference r:id="rId3"/>
  </externalReferences>
  <definedNames>
    <definedName name="_xlnm.Print_Area" localSheetId="0">랙형!$A$1:$G$53</definedName>
    <definedName name="_xlnm.Print_Area" localSheetId="1">타워형!$A$1:$G$53</definedName>
    <definedName name="Z_EBA405AB_8338_11D5_930F_00010296CC45_.wvu.PrintArea" localSheetId="0" hidden="1">랙형!$B$1:$G$53</definedName>
    <definedName name="Z_EBA405AB_8338_11D5_930F_00010296CC45_.wvu.PrintArea" localSheetId="1" hidden="1">타워형!$B$1:$G$53</definedName>
  </definedNames>
  <calcPr calcId="125725"/>
</workbook>
</file>

<file path=xl/calcChain.xml><?xml version="1.0" encoding="utf-8"?>
<calcChain xmlns="http://schemas.openxmlformats.org/spreadsheetml/2006/main">
  <c r="G52" i="3"/>
  <c r="E52"/>
  <c r="C52"/>
  <c r="G51"/>
  <c r="G50"/>
  <c r="G49"/>
  <c r="G48"/>
  <c r="G47"/>
  <c r="G46"/>
  <c r="G45"/>
  <c r="G43"/>
  <c r="G42"/>
  <c r="G41"/>
  <c r="G40"/>
  <c r="G39"/>
  <c r="G38"/>
  <c r="G37"/>
  <c r="G36"/>
  <c r="G34"/>
  <c r="F33"/>
  <c r="G33" s="1"/>
  <c r="G32"/>
  <c r="G31"/>
  <c r="F31"/>
  <c r="G30"/>
  <c r="F29"/>
  <c r="G29" s="1"/>
  <c r="F28"/>
  <c r="G28" s="1"/>
  <c r="F27"/>
  <c r="G27" s="1"/>
  <c r="F22"/>
  <c r="G22" s="1"/>
  <c r="F21"/>
  <c r="G21" s="1"/>
  <c r="F20"/>
  <c r="G20" s="1"/>
  <c r="F19"/>
  <c r="G19" s="1"/>
  <c r="G17"/>
  <c r="G16"/>
  <c r="F54" l="1"/>
  <c r="F31" i="1"/>
  <c r="G31" s="1"/>
  <c r="F56" i="3" l="1"/>
  <c r="C8" s="1"/>
  <c r="F55"/>
  <c r="F19" i="1"/>
  <c r="F20"/>
  <c r="G20" s="1"/>
  <c r="F21"/>
  <c r="F22"/>
  <c r="G22" s="1"/>
  <c r="G19"/>
  <c r="G21"/>
  <c r="F27"/>
  <c r="G27" s="1"/>
  <c r="F28"/>
  <c r="G28" s="1"/>
  <c r="F29"/>
  <c r="G29" s="1"/>
  <c r="G30"/>
  <c r="G49"/>
  <c r="G48"/>
  <c r="G52"/>
  <c r="E52"/>
  <c r="C52"/>
  <c r="G51"/>
  <c r="G50"/>
  <c r="G47"/>
  <c r="G46"/>
  <c r="G45"/>
  <c r="G43"/>
  <c r="G42"/>
  <c r="G41"/>
  <c r="G40"/>
  <c r="G39"/>
  <c r="G38"/>
  <c r="G37"/>
  <c r="G36"/>
  <c r="G34"/>
  <c r="G32"/>
  <c r="G16"/>
  <c r="G17" l="1"/>
  <c r="F54" s="1"/>
  <c r="F55" s="1"/>
  <c r="F56" s="1"/>
  <c r="C8" s="1"/>
</calcChain>
</file>

<file path=xl/sharedStrings.xml><?xml version="1.0" encoding="utf-8"?>
<sst xmlns="http://schemas.openxmlformats.org/spreadsheetml/2006/main" count="80" uniqueCount="45">
  <si>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</si>
  <si>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</si>
  <si>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</si>
  <si>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</si>
  <si>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</si>
  <si>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</si>
  <si>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</si>
  <si>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</si>
  <si>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</si>
  <si>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</si>
  <si>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</si>
  <si>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</si>
  <si>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</si>
  <si>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</si>
  <si>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</si>
  <si>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</si>
  <si>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</si>
  <si>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</si>
  <si>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견적 유효 기간 : 견적일로부터 30일</t>
    <phoneticPr fontId="5" type="noConversion"/>
  </si>
  <si>
    <t>서버</t>
    <phoneticPr fontId="3" type="noConversion"/>
  </si>
  <si>
    <t>Advanced ECC / Online Spare / lock-step mode Memory</t>
    <phoneticPr fontId="3" type="noConversion"/>
  </si>
  <si>
    <t>제품보증</t>
    <phoneticPr fontId="3" type="noConversion"/>
  </si>
  <si>
    <t>강원대학교 귀하</t>
    <phoneticPr fontId="5" type="noConversion"/>
  </si>
  <si>
    <t>SS5047R</t>
    <phoneticPr fontId="3" type="noConversion"/>
  </si>
  <si>
    <t>LSI 2108 chip set 512MB / Raid 0, 1, 5, 10</t>
    <phoneticPr fontId="26" type="noConversion"/>
  </si>
  <si>
    <t>intel C602 Series Chipset</t>
    <phoneticPr fontId="3" type="noConversion"/>
  </si>
  <si>
    <t>Upgaadeable to 12 cores and up to 130W</t>
    <phoneticPr fontId="3" type="noConversion"/>
  </si>
  <si>
    <t>intel 82574L Dual Port Gigabit Ethernet</t>
    <phoneticPr fontId="3" type="noConversion"/>
  </si>
  <si>
    <t>Matrox G200eW 16MB DDR2 graphics</t>
    <phoneticPr fontId="3" type="noConversion"/>
  </si>
  <si>
    <t>4 x PCIe 3.0 x8 slot (2 PCIe x16 slot)</t>
    <phoneticPr fontId="3" type="noConversion"/>
  </si>
  <si>
    <t>(maxium 8 x 3.5" Hot-swap SAS/SATA Driver Bays)</t>
    <phoneticPr fontId="3" type="noConversion"/>
  </si>
  <si>
    <t>2 x 2800RPM Hot Swap middle cooling fans / 1 x 2700RPM Hot-swap rear exhaust fan</t>
    <phoneticPr fontId="3" type="noConversion"/>
  </si>
  <si>
    <t>1280W Redundant High-efficiency Digital Power Supplies w/PMBUS 1.2</t>
    <phoneticPr fontId="3" type="noConversion"/>
  </si>
  <si>
    <t>Slim ODD Kit</t>
    <phoneticPr fontId="3" type="noConversion"/>
  </si>
  <si>
    <t>무상 서비스 2년 / 유상서비스 1년</t>
    <phoneticPr fontId="3" type="noConversion"/>
  </si>
  <si>
    <t>SS2017R-TRF</t>
    <phoneticPr fontId="3" type="noConversion"/>
  </si>
  <si>
    <t>16GB DDR3 ECC REG PC3-12800R (up to 512GB)</t>
    <phoneticPr fontId="3" type="noConversion"/>
  </si>
  <si>
    <t>2U chassis (437mm x 89mm x 630mm)</t>
    <phoneticPr fontId="5" type="noConversion"/>
  </si>
  <si>
    <t>(maxium 8 x 2.5" Hot-swap SAS/SATA Driver Bays)</t>
    <phoneticPr fontId="3" type="noConversion"/>
  </si>
  <si>
    <t>Height 17.8" (452mm) Width 7.0" (178mm) Depth 25.5" (648mm) Gross Weight 62 lbs (28 kg) Available Colors Black</t>
    <phoneticPr fontId="5" type="noConversion"/>
  </si>
  <si>
    <t>Super Server 5026P-TF 1620</t>
    <phoneticPr fontId="5" type="noConversion"/>
  </si>
  <si>
    <t>Super Server 5026P-TE 1620</t>
    <phoneticPr fontId="5" type="noConversion"/>
  </si>
  <si>
    <t>intel Xeon E5-1620 (3.6GHz / 4 core 8 Thread)</t>
    <phoneticPr fontId="3" type="noConversion"/>
  </si>
  <si>
    <t>6G 1TB ES 7200rpm x 2</t>
    <phoneticPr fontId="3" type="noConversion"/>
  </si>
  <si>
    <t>6G 1TB ES 7200rpm x 2</t>
    <phoneticPr fontId="3" type="noConversion"/>
  </si>
</sst>
</file>

<file path=xl/styles.xml><?xml version="1.0" encoding="utf-8"?>
<styleSheet xmlns="http://schemas.openxmlformats.org/spreadsheetml/2006/main">
  <numFmts count="7">
    <numFmt numFmtId="5" formatCode="&quot;₩&quot;#,##0;\-&quot;₩&quot;#,##0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28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4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25" fillId="0" borderId="0">
      <alignment vertical="center"/>
    </xf>
  </cellStyleXfs>
  <cellXfs count="87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12" fillId="0" borderId="0" xfId="4" applyFont="1" applyAlignment="1">
      <alignment vertical="center"/>
    </xf>
    <xf numFmtId="0" fontId="21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10" xfId="1" applyFont="1" applyFill="1" applyBorder="1" applyAlignment="1">
      <alignment horizontal="left"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left" vertical="center" shrinkToFit="1"/>
    </xf>
    <xf numFmtId="0" fontId="4" fillId="0" borderId="0" xfId="2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0" fillId="0" borderId="19" xfId="0" applyNumberFormat="1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5" fontId="20" fillId="0" borderId="18" xfId="0" applyNumberFormat="1" applyFont="1" applyFill="1" applyBorder="1" applyAlignment="1">
      <alignment horizontal="center" vertical="center" shrinkToFit="1"/>
    </xf>
  </cellXfs>
  <cellStyles count="13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표준" xfId="0" builtinId="0"/>
    <cellStyle name="표준 15" xfId="11"/>
    <cellStyle name="표준 2" xfId="5"/>
    <cellStyle name="표준 3" xfId="12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 editAs="oneCell">
    <xdr:from>
      <xdr:col>4</xdr:col>
      <xdr:colOff>238125</xdr:colOff>
      <xdr:row>17</xdr:row>
      <xdr:rowOff>66675</xdr:rowOff>
    </xdr:from>
    <xdr:to>
      <xdr:col>6</xdr:col>
      <xdr:colOff>514350</xdr:colOff>
      <xdr:row>27</xdr:row>
      <xdr:rowOff>76200</xdr:rowOff>
    </xdr:to>
    <xdr:pic>
      <xdr:nvPicPr>
        <xdr:cNvPr id="39" name="그림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10175" y="3952875"/>
          <a:ext cx="2505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 editAs="oneCell">
    <xdr:from>
      <xdr:col>4</xdr:col>
      <xdr:colOff>209550</xdr:colOff>
      <xdr:row>17</xdr:row>
      <xdr:rowOff>171450</xdr:rowOff>
    </xdr:from>
    <xdr:to>
      <xdr:col>6</xdr:col>
      <xdr:colOff>485775</xdr:colOff>
      <xdr:row>27</xdr:row>
      <xdr:rowOff>180975</xdr:rowOff>
    </xdr:to>
    <xdr:pic>
      <xdr:nvPicPr>
        <xdr:cNvPr id="39" name="그림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81600" y="4057650"/>
          <a:ext cx="2505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showGridLines="0" tabSelected="1" topLeftCell="A20" zoomScaleNormal="100" zoomScaleSheetLayoutView="100" workbookViewId="0">
      <selection activeCell="C14" sqref="C14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/>
    <row r="2" spans="1:7" s="2" customFormat="1" ht="27.2" customHeight="1">
      <c r="A2" s="81" t="s">
        <v>0</v>
      </c>
      <c r="B2" s="81"/>
      <c r="C2" s="81"/>
      <c r="D2" s="81"/>
      <c r="E2" s="81"/>
      <c r="F2" s="81"/>
      <c r="G2" s="81"/>
    </row>
    <row r="3" spans="1:7" s="2" customFormat="1" ht="27.2" customHeight="1">
      <c r="A3" s="74"/>
      <c r="B3" s="74"/>
      <c r="C3" s="74"/>
      <c r="D3" s="74"/>
      <c r="E3" s="74"/>
      <c r="F3" s="74"/>
      <c r="G3" s="74"/>
    </row>
    <row r="4" spans="1:7" s="1" customFormat="1" ht="19.5" customHeight="1" thickBot="1">
      <c r="A4" s="82" t="s">
        <v>22</v>
      </c>
      <c r="B4" s="82"/>
      <c r="C4" s="82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83" t="s">
        <v>3</v>
      </c>
      <c r="B8" s="83"/>
      <c r="C8" s="15">
        <f>F56</f>
        <v>2970000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7</v>
      </c>
      <c r="B13" s="23"/>
      <c r="C13" s="24">
        <v>41702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s="37" customFormat="1" ht="27.95" customHeight="1" thickBot="1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>
      <c r="A17" s="45" t="s">
        <v>19</v>
      </c>
      <c r="B17" s="46" t="s">
        <v>35</v>
      </c>
      <c r="C17" s="47" t="s">
        <v>41</v>
      </c>
      <c r="D17" s="48">
        <v>1</v>
      </c>
      <c r="E17" s="41"/>
      <c r="F17" s="41">
        <v>2700000</v>
      </c>
      <c r="G17" s="43">
        <f>IF((D17*F17)&gt;0,(D17*F17)," ")</f>
        <v>2700000</v>
      </c>
    </row>
    <row r="18" spans="1:7" s="44" customFormat="1" ht="17.100000000000001" customHeight="1">
      <c r="A18" s="45"/>
      <c r="B18" s="48"/>
      <c r="C18" s="50"/>
      <c r="D18" s="48"/>
      <c r="E18" s="41"/>
      <c r="F18" s="41"/>
      <c r="G18" s="43"/>
    </row>
    <row r="19" spans="1:7" s="44" customFormat="1" ht="17.100000000000001" customHeight="1">
      <c r="A19" s="45"/>
      <c r="B19" s="51"/>
      <c r="C19" s="50" t="s">
        <v>42</v>
      </c>
      <c r="D19" s="48"/>
      <c r="E19" s="41"/>
      <c r="F19" s="41">
        <f t="shared" ref="F19:F22" si="0">ROUND(E19*70%,-3)</f>
        <v>0</v>
      </c>
      <c r="G19" s="43" t="str">
        <f t="shared" ref="G19:G30" si="1">IF((D19*F19)&gt;0,(D19*F19)," ")</f>
        <v xml:space="preserve"> </v>
      </c>
    </row>
    <row r="20" spans="1:7" s="44" customFormat="1" ht="17.100000000000001" customHeight="1">
      <c r="A20" s="45"/>
      <c r="B20" s="46"/>
      <c r="C20" s="50" t="s">
        <v>26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>
      <c r="A21" s="45"/>
      <c r="B21" s="48"/>
      <c r="C21" s="50" t="s">
        <v>36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>
      <c r="A22" s="45"/>
      <c r="B22" s="46"/>
      <c r="C22" s="50" t="s">
        <v>20</v>
      </c>
      <c r="D22" s="48"/>
      <c r="E22" s="41"/>
      <c r="F22" s="41">
        <f t="shared" si="0"/>
        <v>0</v>
      </c>
      <c r="G22" s="43" t="str">
        <f t="shared" si="1"/>
        <v xml:space="preserve"> </v>
      </c>
    </row>
    <row r="23" spans="1:7" s="44" customFormat="1" ht="17.100000000000001" customHeight="1">
      <c r="A23" s="45"/>
      <c r="B23" s="48"/>
      <c r="C23" s="44" t="s">
        <v>24</v>
      </c>
      <c r="D23" s="48"/>
      <c r="E23" s="41"/>
      <c r="F23" s="41"/>
      <c r="G23" s="43"/>
    </row>
    <row r="24" spans="1:7" s="44" customFormat="1" ht="17.100000000000001" customHeight="1">
      <c r="A24" s="45"/>
      <c r="B24" s="48"/>
      <c r="C24" s="50" t="s">
        <v>25</v>
      </c>
      <c r="D24" s="48"/>
      <c r="E24" s="41"/>
      <c r="F24" s="41"/>
      <c r="G24" s="43"/>
    </row>
    <row r="25" spans="1:7" s="44" customFormat="1" ht="17.100000000000001" customHeight="1">
      <c r="A25" s="45"/>
      <c r="B25" s="51"/>
      <c r="C25" s="50" t="s">
        <v>27</v>
      </c>
      <c r="D25" s="48"/>
      <c r="E25" s="41"/>
      <c r="F25" s="41"/>
      <c r="G25" s="43"/>
    </row>
    <row r="26" spans="1:7" s="44" customFormat="1" ht="17.100000000000001" customHeight="1">
      <c r="A26" s="45"/>
      <c r="B26" s="46"/>
      <c r="C26" s="50" t="s">
        <v>28</v>
      </c>
      <c r="D26" s="48"/>
      <c r="E26" s="41"/>
      <c r="F26" s="41"/>
      <c r="G26" s="43"/>
    </row>
    <row r="27" spans="1:7" s="44" customFormat="1" ht="17.100000000000001" customHeight="1">
      <c r="A27" s="45"/>
      <c r="B27" s="48"/>
      <c r="C27" s="50" t="s">
        <v>29</v>
      </c>
      <c r="D27" s="48"/>
      <c r="E27" s="41"/>
      <c r="F27" s="41">
        <f t="shared" ref="F27:F29" si="2">E27*80%</f>
        <v>0</v>
      </c>
      <c r="G27" s="43" t="str">
        <f t="shared" si="1"/>
        <v xml:space="preserve"> </v>
      </c>
    </row>
    <row r="28" spans="1:7" s="44" customFormat="1" ht="17.100000000000001" customHeight="1">
      <c r="A28" s="45"/>
      <c r="B28" s="46"/>
      <c r="C28" s="50" t="s">
        <v>44</v>
      </c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>
      <c r="A29" s="45"/>
      <c r="B29" s="48"/>
      <c r="C29" s="50" t="s">
        <v>38</v>
      </c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>
      <c r="A30" s="45"/>
      <c r="B30" s="48"/>
      <c r="C30" s="50" t="s">
        <v>31</v>
      </c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>
      <c r="A31" s="45"/>
      <c r="B31" s="46"/>
      <c r="C31" s="50" t="s">
        <v>32</v>
      </c>
      <c r="D31" s="48"/>
      <c r="E31" s="41"/>
      <c r="F31" s="41">
        <f>ROUND(E31*72%,-3)</f>
        <v>0</v>
      </c>
      <c r="G31" s="43" t="str">
        <f>IF((D31*F31)&gt;0,(D31*F31)," ")</f>
        <v xml:space="preserve"> </v>
      </c>
    </row>
    <row r="32" spans="1:7" s="44" customFormat="1" ht="17.100000000000001" customHeight="1">
      <c r="A32" s="45"/>
      <c r="B32" s="48"/>
      <c r="C32" s="50" t="s">
        <v>33</v>
      </c>
      <c r="D32" s="48"/>
      <c r="E32" s="41"/>
      <c r="F32" s="49"/>
      <c r="G32" s="43" t="str">
        <f t="shared" ref="G32:G50" si="3">IF((D32*F32)&gt;0,(D32*F32)," ")</f>
        <v xml:space="preserve"> </v>
      </c>
    </row>
    <row r="33" spans="1:7" s="44" customFormat="1" ht="17.100000000000001" customHeight="1">
      <c r="A33" s="45"/>
      <c r="B33" s="46"/>
      <c r="C33" s="50" t="s">
        <v>37</v>
      </c>
      <c r="D33" s="48"/>
      <c r="E33" s="41"/>
      <c r="F33" s="41">
        <f>ROUND(E33*72%,-3)</f>
        <v>0</v>
      </c>
      <c r="G33" s="43" t="str">
        <f>IF((D33*F33)&gt;0,(D33*F33)," ")</f>
        <v xml:space="preserve"> </v>
      </c>
    </row>
    <row r="34" spans="1:7" s="44" customFormat="1" ht="17.100000000000001" customHeight="1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>
      <c r="A35" s="45"/>
      <c r="B35" s="46" t="s">
        <v>21</v>
      </c>
      <c r="C35" s="76" t="s">
        <v>34</v>
      </c>
      <c r="D35" s="48"/>
      <c r="E35" s="41"/>
      <c r="F35" s="49"/>
      <c r="G35" s="43"/>
    </row>
    <row r="36" spans="1:7" s="44" customFormat="1" ht="17.100000000000001" customHeight="1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>
      <c r="A42" s="45"/>
      <c r="B42" s="46"/>
      <c r="C42" s="47"/>
      <c r="D42" s="48"/>
      <c r="E42" s="41"/>
      <c r="F42" s="49"/>
      <c r="G42" s="43" t="str">
        <f t="shared" si="3"/>
        <v xml:space="preserve"> </v>
      </c>
    </row>
    <row r="43" spans="1:7" s="44" customFormat="1" ht="17.100000000000001" customHeight="1">
      <c r="A43" s="45"/>
      <c r="B43" s="48"/>
      <c r="C43" s="50"/>
      <c r="D43" s="48"/>
      <c r="E43" s="41"/>
      <c r="F43" s="49"/>
      <c r="G43" s="43" t="str">
        <f t="shared" si="3"/>
        <v xml:space="preserve"> </v>
      </c>
    </row>
    <row r="44" spans="1:7" s="44" customFormat="1" ht="17.100000000000001" customHeight="1">
      <c r="A44" s="45"/>
      <c r="B44" s="46"/>
      <c r="C44" s="50"/>
      <c r="D44" s="48"/>
      <c r="E44" s="41"/>
      <c r="F44" s="41"/>
      <c r="G44" s="43"/>
    </row>
    <row r="45" spans="1:7" s="44" customFormat="1" ht="17.100000000000001" customHeight="1">
      <c r="A45" s="45"/>
      <c r="B45" s="48"/>
      <c r="C45" s="50"/>
      <c r="D45" s="48"/>
      <c r="E45" s="41"/>
      <c r="F45" s="41"/>
      <c r="G45" s="43" t="str">
        <f t="shared" si="3"/>
        <v xml:space="preserve"> </v>
      </c>
    </row>
    <row r="46" spans="1:7" s="44" customFormat="1" ht="17.100000000000001" customHeight="1">
      <c r="A46" s="45"/>
      <c r="B46" s="46"/>
      <c r="C46" s="50"/>
      <c r="D46" s="48"/>
      <c r="E46" s="41"/>
      <c r="F46" s="41"/>
      <c r="G46" s="43" t="str">
        <f t="shared" si="3"/>
        <v xml:space="preserve"> </v>
      </c>
    </row>
    <row r="47" spans="1:7" s="44" customFormat="1" ht="17.100000000000001" customHeight="1">
      <c r="A47" s="45"/>
      <c r="B47" s="71"/>
      <c r="C47" s="68"/>
      <c r="D47" s="69"/>
      <c r="E47" s="70"/>
      <c r="F47" s="41"/>
      <c r="G47" s="43" t="str">
        <f t="shared" si="3"/>
        <v xml:space="preserve"> </v>
      </c>
    </row>
    <row r="48" spans="1:7" s="44" customFormat="1" ht="17.100000000000001" customHeight="1">
      <c r="A48" s="45"/>
      <c r="B48" s="72"/>
      <c r="C48" s="73"/>
      <c r="D48" s="69"/>
      <c r="E48" s="69"/>
      <c r="F48" s="41"/>
      <c r="G48" s="43" t="str">
        <f t="shared" si="3"/>
        <v xml:space="preserve"> </v>
      </c>
    </row>
    <row r="49" spans="1:7" s="44" customFormat="1" ht="17.100000000000001" customHeight="1">
      <c r="A49" s="45"/>
      <c r="B49" s="72"/>
      <c r="C49" s="73"/>
      <c r="D49" s="69"/>
      <c r="E49" s="69"/>
      <c r="F49" s="41"/>
      <c r="G49" s="43" t="str">
        <f t="shared" si="3"/>
        <v xml:space="preserve"> </v>
      </c>
    </row>
    <row r="50" spans="1:7" s="44" customFormat="1" ht="17.100000000000001" customHeight="1">
      <c r="A50" s="45"/>
      <c r="B50" s="71"/>
      <c r="C50" s="73"/>
      <c r="D50" s="69"/>
      <c r="E50" s="69"/>
      <c r="F50" s="41"/>
      <c r="G50" s="43" t="str">
        <f t="shared" si="3"/>
        <v xml:space="preserve"> </v>
      </c>
    </row>
    <row r="51" spans="1:7" s="44" customFormat="1" ht="17.100000000000001" customHeight="1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>
      <c r="A52" s="45"/>
      <c r="B52" s="52"/>
      <c r="C52" s="50" t="str">
        <f>IF(ISERROR(VLOOKUP($B52,[1]pdb!$A$1:$F$2899,2,FALSE))," ",VLOOKUP($B52,[1]pdb!$A$1:$F$2899,2,FALSE))</f>
        <v xml:space="preserve"> </v>
      </c>
      <c r="D52" s="53"/>
      <c r="E52" s="41" t="str">
        <f>IF(ISERROR(VLOOKUP($B52,[1]pdb!$A$1:$F$2899,3,FALSE))," ",VLOOKUP($B52,[1]pdb!$A$1:$F$2899,3,FALSE))</f>
        <v xml:space="preserve"> </v>
      </c>
      <c r="F52" s="54"/>
      <c r="G52" s="55" t="str">
        <f>IF((D52*F52)&gt;0,(D52*F52)," ")</f>
        <v xml:space="preserve"> </v>
      </c>
    </row>
    <row r="53" spans="1:7" s="37" customFormat="1" ht="17.100000000000001" customHeight="1">
      <c r="A53" s="84"/>
      <c r="B53" s="84"/>
      <c r="C53" s="84"/>
      <c r="D53" s="84"/>
      <c r="E53" s="84"/>
      <c r="F53" s="84"/>
      <c r="G53" s="84"/>
    </row>
    <row r="54" spans="1:7" s="37" customFormat="1" ht="17.100000000000001" customHeight="1">
      <c r="A54" s="44"/>
      <c r="B54" s="75"/>
      <c r="C54" s="75"/>
      <c r="D54" s="85" t="s">
        <v>15</v>
      </c>
      <c r="E54" s="85"/>
      <c r="F54" s="86">
        <f>SUM(G16:G52)</f>
        <v>2700000</v>
      </c>
      <c r="G54" s="86"/>
    </row>
    <row r="55" spans="1:7" s="37" customFormat="1" ht="17.100000000000001" customHeight="1">
      <c r="A55" s="44"/>
      <c r="B55" s="77"/>
      <c r="C55" s="77"/>
      <c r="D55" s="78" t="s">
        <v>16</v>
      </c>
      <c r="E55" s="78"/>
      <c r="F55" s="79">
        <f>F54/10</f>
        <v>270000</v>
      </c>
      <c r="G55" s="79"/>
    </row>
    <row r="56" spans="1:7" s="37" customFormat="1" ht="17.100000000000001" customHeight="1">
      <c r="A56" s="44"/>
      <c r="B56" s="77"/>
      <c r="C56" s="77"/>
      <c r="D56" s="78" t="s">
        <v>17</v>
      </c>
      <c r="E56" s="78"/>
      <c r="F56" s="80">
        <f>F54+F55</f>
        <v>2970000</v>
      </c>
      <c r="G56" s="80"/>
    </row>
    <row r="57" spans="1:7" ht="14.25" customHeight="1">
      <c r="B57" s="57"/>
      <c r="E57" s="58"/>
      <c r="F57" s="59"/>
      <c r="G57" s="60"/>
    </row>
    <row r="58" spans="1:7" ht="22.5">
      <c r="C58" s="61"/>
      <c r="D58" s="62"/>
      <c r="E58" s="63"/>
      <c r="F58" s="64"/>
      <c r="G58" s="65"/>
    </row>
    <row r="59" spans="1:7" s="66" customFormat="1" ht="16.5" customHeight="1">
      <c r="B59" s="67"/>
    </row>
    <row r="60" spans="1:7" s="66" customFormat="1" ht="16.5" customHeight="1">
      <c r="B60" s="67"/>
      <c r="C60" s="67"/>
    </row>
  </sheetData>
  <mergeCells count="12">
    <mergeCell ref="A2:G2"/>
    <mergeCell ref="A4:C4"/>
    <mergeCell ref="A8:B8"/>
    <mergeCell ref="A53:G53"/>
    <mergeCell ref="D54:E54"/>
    <mergeCell ref="F54:G54"/>
    <mergeCell ref="B55:C55"/>
    <mergeCell ref="D55:E55"/>
    <mergeCell ref="F55:G55"/>
    <mergeCell ref="B56:C56"/>
    <mergeCell ref="D56:E56"/>
    <mergeCell ref="F56:G56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0"/>
  <sheetViews>
    <sheetView showGridLines="0" topLeftCell="A8" zoomScaleNormal="100" zoomScaleSheetLayoutView="100" workbookViewId="0">
      <selection activeCell="C14" sqref="C14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/>
    <row r="2" spans="1:7" s="2" customFormat="1" ht="27.2" customHeight="1">
      <c r="A2" s="81" t="s">
        <v>0</v>
      </c>
      <c r="B2" s="81"/>
      <c r="C2" s="81"/>
      <c r="D2" s="81"/>
      <c r="E2" s="81"/>
      <c r="F2" s="81"/>
      <c r="G2" s="81"/>
    </row>
    <row r="3" spans="1:7" s="2" customFormat="1" ht="27.2" customHeight="1">
      <c r="A3" s="3"/>
      <c r="B3" s="3"/>
      <c r="C3" s="3"/>
      <c r="D3" s="3"/>
      <c r="E3" s="3"/>
      <c r="F3" s="3"/>
      <c r="G3" s="3"/>
    </row>
    <row r="4" spans="1:7" s="1" customFormat="1" ht="19.5" customHeight="1" thickBot="1">
      <c r="A4" s="82" t="s">
        <v>22</v>
      </c>
      <c r="B4" s="82"/>
      <c r="C4" s="82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83" t="s">
        <v>3</v>
      </c>
      <c r="B8" s="83"/>
      <c r="C8" s="15">
        <f>F56</f>
        <v>3080000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7</v>
      </c>
      <c r="B13" s="23"/>
      <c r="C13" s="24">
        <v>41702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s="37" customFormat="1" ht="27.95" customHeight="1" thickBot="1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>
      <c r="A17" s="45" t="s">
        <v>19</v>
      </c>
      <c r="B17" s="46" t="s">
        <v>23</v>
      </c>
      <c r="C17" s="47" t="s">
        <v>40</v>
      </c>
      <c r="D17" s="48">
        <v>1</v>
      </c>
      <c r="E17" s="41"/>
      <c r="F17" s="41">
        <v>2800000</v>
      </c>
      <c r="G17" s="43">
        <f>IF((D17*F17)&gt;0,(D17*F17)," ")</f>
        <v>2800000</v>
      </c>
    </row>
    <row r="18" spans="1:7" s="44" customFormat="1" ht="17.100000000000001" customHeight="1">
      <c r="A18" s="45"/>
      <c r="B18" s="48"/>
      <c r="C18" s="50"/>
      <c r="D18" s="48"/>
      <c r="E18" s="41"/>
      <c r="F18" s="41"/>
      <c r="G18" s="43"/>
    </row>
    <row r="19" spans="1:7" s="44" customFormat="1" ht="17.100000000000001" customHeight="1">
      <c r="A19" s="45"/>
      <c r="B19" s="51"/>
      <c r="C19" s="50" t="s">
        <v>42</v>
      </c>
      <c r="D19" s="48"/>
      <c r="E19" s="41"/>
      <c r="F19" s="41">
        <f t="shared" ref="F19:F22" si="0">ROUND(E19*70%,-3)</f>
        <v>0</v>
      </c>
      <c r="G19" s="43" t="str">
        <f t="shared" ref="G19:G30" si="1">IF((D19*F19)&gt;0,(D19*F19)," ")</f>
        <v xml:space="preserve"> </v>
      </c>
    </row>
    <row r="20" spans="1:7" s="44" customFormat="1" ht="17.100000000000001" customHeight="1">
      <c r="A20" s="45"/>
      <c r="B20" s="46"/>
      <c r="C20" s="50" t="s">
        <v>26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>
      <c r="A21" s="45"/>
      <c r="B21" s="48"/>
      <c r="C21" s="50" t="s">
        <v>36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>
      <c r="A22" s="45"/>
      <c r="B22" s="46"/>
      <c r="C22" s="50" t="s">
        <v>20</v>
      </c>
      <c r="D22" s="48"/>
      <c r="E22" s="41"/>
      <c r="F22" s="41">
        <f t="shared" si="0"/>
        <v>0</v>
      </c>
      <c r="G22" s="43" t="str">
        <f t="shared" si="1"/>
        <v xml:space="preserve"> </v>
      </c>
    </row>
    <row r="23" spans="1:7" s="44" customFormat="1" ht="17.100000000000001" customHeight="1">
      <c r="A23" s="45"/>
      <c r="B23" s="48"/>
      <c r="C23" s="44" t="s">
        <v>24</v>
      </c>
      <c r="D23" s="48"/>
      <c r="E23" s="41"/>
      <c r="F23" s="41"/>
      <c r="G23" s="43"/>
    </row>
    <row r="24" spans="1:7" s="44" customFormat="1" ht="17.100000000000001" customHeight="1">
      <c r="A24" s="45"/>
      <c r="B24" s="48"/>
      <c r="C24" s="50" t="s">
        <v>25</v>
      </c>
      <c r="D24" s="48"/>
      <c r="E24" s="41"/>
      <c r="F24" s="41"/>
      <c r="G24" s="43"/>
    </row>
    <row r="25" spans="1:7" s="44" customFormat="1" ht="17.100000000000001" customHeight="1">
      <c r="A25" s="45"/>
      <c r="B25" s="51"/>
      <c r="C25" s="50" t="s">
        <v>27</v>
      </c>
      <c r="D25" s="48"/>
      <c r="E25" s="41"/>
      <c r="F25" s="41"/>
      <c r="G25" s="43"/>
    </row>
    <row r="26" spans="1:7" s="44" customFormat="1" ht="17.100000000000001" customHeight="1">
      <c r="A26" s="45"/>
      <c r="B26" s="46"/>
      <c r="C26" s="50" t="s">
        <v>28</v>
      </c>
      <c r="D26" s="48"/>
      <c r="E26" s="41"/>
      <c r="F26" s="41"/>
      <c r="G26" s="43"/>
    </row>
    <row r="27" spans="1:7" s="44" customFormat="1" ht="17.100000000000001" customHeight="1">
      <c r="A27" s="45"/>
      <c r="B27" s="48"/>
      <c r="C27" s="50" t="s">
        <v>29</v>
      </c>
      <c r="D27" s="48"/>
      <c r="E27" s="41"/>
      <c r="F27" s="41">
        <f t="shared" ref="F27:F29" si="2">E27*80%</f>
        <v>0</v>
      </c>
      <c r="G27" s="43" t="str">
        <f t="shared" si="1"/>
        <v xml:space="preserve"> </v>
      </c>
    </row>
    <row r="28" spans="1:7" s="44" customFormat="1" ht="17.100000000000001" customHeight="1">
      <c r="A28" s="45"/>
      <c r="B28" s="46"/>
      <c r="C28" s="50" t="s">
        <v>43</v>
      </c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>
      <c r="A29" s="45"/>
      <c r="B29" s="48"/>
      <c r="C29" s="50" t="s">
        <v>30</v>
      </c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>
      <c r="A30" s="45"/>
      <c r="B30" s="48"/>
      <c r="C30" s="50" t="s">
        <v>31</v>
      </c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>
      <c r="A31" s="45"/>
      <c r="B31" s="46"/>
      <c r="C31" s="50" t="s">
        <v>32</v>
      </c>
      <c r="D31" s="48"/>
      <c r="E31" s="41"/>
      <c r="F31" s="41">
        <f>ROUND(E31*72%,-3)</f>
        <v>0</v>
      </c>
      <c r="G31" s="43" t="str">
        <f>IF((D31*F31)&gt;0,(D31*F31)," ")</f>
        <v xml:space="preserve"> </v>
      </c>
    </row>
    <row r="32" spans="1:7" s="44" customFormat="1" ht="17.100000000000001" customHeight="1">
      <c r="A32" s="45"/>
      <c r="B32" s="48"/>
      <c r="C32" s="50" t="s">
        <v>33</v>
      </c>
      <c r="D32" s="48"/>
      <c r="E32" s="41"/>
      <c r="F32" s="49"/>
      <c r="G32" s="43" t="str">
        <f t="shared" ref="G32:G50" si="3">IF((D32*F32)&gt;0,(D32*F32)," ")</f>
        <v xml:space="preserve"> </v>
      </c>
    </row>
    <row r="33" spans="1:7" s="44" customFormat="1" ht="17.100000000000001" customHeight="1">
      <c r="A33" s="45"/>
      <c r="B33" s="46"/>
      <c r="C33" s="50" t="s">
        <v>39</v>
      </c>
      <c r="D33" s="48"/>
      <c r="E33" s="41"/>
      <c r="F33" s="41"/>
      <c r="G33" s="43"/>
    </row>
    <row r="34" spans="1:7" s="44" customFormat="1" ht="17.100000000000001" customHeight="1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>
      <c r="A35" s="45"/>
      <c r="B35" s="46" t="s">
        <v>21</v>
      </c>
      <c r="C35" s="76" t="s">
        <v>34</v>
      </c>
      <c r="D35" s="48"/>
      <c r="E35" s="41"/>
      <c r="F35" s="49"/>
      <c r="G35" s="43"/>
    </row>
    <row r="36" spans="1:7" s="44" customFormat="1" ht="17.100000000000001" customHeight="1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>
      <c r="A42" s="45"/>
      <c r="B42" s="46"/>
      <c r="C42" s="47"/>
      <c r="D42" s="48"/>
      <c r="E42" s="41"/>
      <c r="F42" s="49"/>
      <c r="G42" s="43" t="str">
        <f t="shared" si="3"/>
        <v xml:space="preserve"> </v>
      </c>
    </row>
    <row r="43" spans="1:7" s="44" customFormat="1" ht="17.100000000000001" customHeight="1">
      <c r="A43" s="45"/>
      <c r="B43" s="48"/>
      <c r="C43" s="50"/>
      <c r="D43" s="48"/>
      <c r="E43" s="41"/>
      <c r="F43" s="49"/>
      <c r="G43" s="43" t="str">
        <f t="shared" si="3"/>
        <v xml:space="preserve"> </v>
      </c>
    </row>
    <row r="44" spans="1:7" s="44" customFormat="1" ht="17.100000000000001" customHeight="1">
      <c r="A44" s="45"/>
      <c r="B44" s="46"/>
      <c r="C44" s="50"/>
      <c r="D44" s="48"/>
      <c r="E44" s="41"/>
      <c r="F44" s="41"/>
      <c r="G44" s="43"/>
    </row>
    <row r="45" spans="1:7" s="44" customFormat="1" ht="17.100000000000001" customHeight="1">
      <c r="A45" s="45"/>
      <c r="B45" s="48"/>
      <c r="C45" s="50"/>
      <c r="D45" s="48"/>
      <c r="E45" s="41"/>
      <c r="F45" s="41"/>
      <c r="G45" s="43" t="str">
        <f t="shared" si="3"/>
        <v xml:space="preserve"> </v>
      </c>
    </row>
    <row r="46" spans="1:7" s="44" customFormat="1" ht="17.100000000000001" customHeight="1">
      <c r="A46" s="45"/>
      <c r="B46" s="46"/>
      <c r="C46" s="50"/>
      <c r="D46" s="48"/>
      <c r="E46" s="41"/>
      <c r="F46" s="41"/>
      <c r="G46" s="43" t="str">
        <f t="shared" si="3"/>
        <v xml:space="preserve"> </v>
      </c>
    </row>
    <row r="47" spans="1:7" s="44" customFormat="1" ht="17.100000000000001" customHeight="1">
      <c r="A47" s="45"/>
      <c r="B47" s="71"/>
      <c r="C47" s="68"/>
      <c r="D47" s="69"/>
      <c r="E47" s="70"/>
      <c r="F47" s="41"/>
      <c r="G47" s="43" t="str">
        <f t="shared" si="3"/>
        <v xml:space="preserve"> </v>
      </c>
    </row>
    <row r="48" spans="1:7" s="44" customFormat="1" ht="17.100000000000001" customHeight="1">
      <c r="A48" s="45"/>
      <c r="B48" s="72"/>
      <c r="C48" s="73"/>
      <c r="D48" s="69"/>
      <c r="E48" s="69"/>
      <c r="F48" s="41"/>
      <c r="G48" s="43" t="str">
        <f t="shared" si="3"/>
        <v xml:space="preserve"> </v>
      </c>
    </row>
    <row r="49" spans="1:7" s="44" customFormat="1" ht="17.100000000000001" customHeight="1">
      <c r="A49" s="45"/>
      <c r="B49" s="72"/>
      <c r="C49" s="73"/>
      <c r="D49" s="69"/>
      <c r="E49" s="69"/>
      <c r="F49" s="41"/>
      <c r="G49" s="43" t="str">
        <f t="shared" si="3"/>
        <v xml:space="preserve"> </v>
      </c>
    </row>
    <row r="50" spans="1:7" s="44" customFormat="1" ht="17.100000000000001" customHeight="1">
      <c r="A50" s="45"/>
      <c r="B50" s="71"/>
      <c r="C50" s="73"/>
      <c r="D50" s="69"/>
      <c r="E50" s="69"/>
      <c r="F50" s="41"/>
      <c r="G50" s="43" t="str">
        <f t="shared" si="3"/>
        <v xml:space="preserve"> </v>
      </c>
    </row>
    <row r="51" spans="1:7" s="44" customFormat="1" ht="17.100000000000001" customHeight="1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>
      <c r="A52" s="45"/>
      <c r="B52" s="52"/>
      <c r="C52" s="50" t="str">
        <f>IF(ISERROR(VLOOKUP($B52,[1]pdb!$A$1:$F$2899,2,FALSE))," ",VLOOKUP($B52,[1]pdb!$A$1:$F$2899,2,FALSE))</f>
        <v xml:space="preserve"> </v>
      </c>
      <c r="D52" s="53"/>
      <c r="E52" s="41" t="str">
        <f>IF(ISERROR(VLOOKUP($B52,[1]pdb!$A$1:$F$2899,3,FALSE))," ",VLOOKUP($B52,[1]pdb!$A$1:$F$2899,3,FALSE))</f>
        <v xml:space="preserve"> </v>
      </c>
      <c r="F52" s="54"/>
      <c r="G52" s="55" t="str">
        <f>IF((D52*F52)&gt;0,(D52*F52)," ")</f>
        <v xml:space="preserve"> </v>
      </c>
    </row>
    <row r="53" spans="1:7" s="37" customFormat="1" ht="17.100000000000001" customHeight="1">
      <c r="A53" s="84"/>
      <c r="B53" s="84"/>
      <c r="C53" s="84"/>
      <c r="D53" s="84"/>
      <c r="E53" s="84"/>
      <c r="F53" s="84"/>
      <c r="G53" s="84"/>
    </row>
    <row r="54" spans="1:7" s="37" customFormat="1" ht="17.100000000000001" customHeight="1">
      <c r="A54" s="44"/>
      <c r="B54" s="56"/>
      <c r="C54" s="56"/>
      <c r="D54" s="85" t="s">
        <v>15</v>
      </c>
      <c r="E54" s="85"/>
      <c r="F54" s="86">
        <f>SUM(G16:G52)</f>
        <v>2800000</v>
      </c>
      <c r="G54" s="86"/>
    </row>
    <row r="55" spans="1:7" s="37" customFormat="1" ht="17.100000000000001" customHeight="1">
      <c r="A55" s="44"/>
      <c r="B55" s="77"/>
      <c r="C55" s="77"/>
      <c r="D55" s="78" t="s">
        <v>16</v>
      </c>
      <c r="E55" s="78"/>
      <c r="F55" s="79">
        <f>F54/10</f>
        <v>280000</v>
      </c>
      <c r="G55" s="79"/>
    </row>
    <row r="56" spans="1:7" s="37" customFormat="1" ht="17.100000000000001" customHeight="1">
      <c r="A56" s="44"/>
      <c r="B56" s="77"/>
      <c r="C56" s="77"/>
      <c r="D56" s="78" t="s">
        <v>17</v>
      </c>
      <c r="E56" s="78"/>
      <c r="F56" s="80">
        <f>F54+F55</f>
        <v>3080000</v>
      </c>
      <c r="G56" s="80"/>
    </row>
    <row r="57" spans="1:7" ht="14.25" customHeight="1">
      <c r="B57" s="57"/>
      <c r="E57" s="58"/>
      <c r="F57" s="59"/>
      <c r="G57" s="60"/>
    </row>
    <row r="58" spans="1:7" ht="22.5">
      <c r="C58" s="61"/>
      <c r="D58" s="62"/>
      <c r="E58" s="63"/>
      <c r="F58" s="64"/>
      <c r="G58" s="65"/>
    </row>
    <row r="59" spans="1:7" s="66" customFormat="1" ht="16.5" customHeight="1">
      <c r="B59" s="67"/>
    </row>
    <row r="60" spans="1:7" s="66" customFormat="1" ht="16.5" customHeight="1">
      <c r="B60" s="67"/>
      <c r="C60" s="67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랙형</vt:lpstr>
      <vt:lpstr>타워형</vt:lpstr>
      <vt:lpstr>랙형!Print_Area</vt:lpstr>
      <vt:lpstr>타워형!Print_Area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2013-10-25T01:58:49Z</cp:lastPrinted>
  <dcterms:created xsi:type="dcterms:W3CDTF">2010-11-10T02:09:48Z</dcterms:created>
  <dcterms:modified xsi:type="dcterms:W3CDTF">2014-03-04T02:43:07Z</dcterms:modified>
</cp:coreProperties>
</file>