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05" windowWidth="18315" windowHeight="7605"/>
  </bookViews>
  <sheets>
    <sheet name="기본형" sheetId="5" r:id="rId1"/>
    <sheet name="중급형" sheetId="4" r:id="rId2"/>
    <sheet name="고급형" sheetId="6" r:id="rId3"/>
    <sheet name="고급형 (2)" sheetId="7" r:id="rId4"/>
  </sheets>
  <externalReferences>
    <externalReference r:id="rId5"/>
  </externalReferences>
  <definedNames>
    <definedName name="_xlnm.Print_Area" localSheetId="2">고급형!$A$1:$G$49</definedName>
    <definedName name="_xlnm.Print_Area" localSheetId="3">'고급형 (2)'!$A$1:$G$49</definedName>
    <definedName name="_xlnm.Print_Area" localSheetId="0">기본형!$A$1:$G$49</definedName>
    <definedName name="_xlnm.Print_Area" localSheetId="1">중급형!$A$1:$G$49</definedName>
    <definedName name="Z_EBA405AB_8338_11D5_930F_00010296CC45_.wvu.PrintArea" localSheetId="2" hidden="1">고급형!$B$1:$G$46</definedName>
    <definedName name="Z_EBA405AB_8338_11D5_930F_00010296CC45_.wvu.PrintArea" localSheetId="3" hidden="1">'고급형 (2)'!$B$1:$G$46</definedName>
    <definedName name="Z_EBA405AB_8338_11D5_930F_00010296CC45_.wvu.PrintArea" localSheetId="0" hidden="1">기본형!$B$1:$G$46</definedName>
    <definedName name="Z_EBA405AB_8338_11D5_930F_00010296CC45_.wvu.PrintArea" localSheetId="1" hidden="1">중급형!$B$1:$G$46</definedName>
  </definedNames>
  <calcPr calcId="145621"/>
</workbook>
</file>

<file path=xl/calcChain.xml><?xml version="1.0" encoding="utf-8"?>
<calcChain xmlns="http://schemas.openxmlformats.org/spreadsheetml/2006/main">
  <c r="G17" i="6" l="1"/>
  <c r="G45" i="7"/>
  <c r="E45" i="7"/>
  <c r="C45" i="7"/>
  <c r="G44" i="7"/>
  <c r="G43" i="7"/>
  <c r="G22" i="7"/>
  <c r="G21" i="7"/>
  <c r="G20" i="7"/>
  <c r="G19" i="7"/>
  <c r="G18" i="7"/>
  <c r="G17" i="7"/>
  <c r="F47" i="7" s="1"/>
  <c r="G16" i="7"/>
  <c r="G45" i="6"/>
  <c r="E45" i="6"/>
  <c r="C45" i="6"/>
  <c r="G44" i="6"/>
  <c r="G43" i="6"/>
  <c r="G22" i="6"/>
  <c r="G21" i="6"/>
  <c r="G20" i="6"/>
  <c r="G19" i="6"/>
  <c r="G18" i="6"/>
  <c r="G16" i="6"/>
  <c r="F49" i="7" l="1"/>
  <c r="C8" i="7" s="1"/>
  <c r="F48" i="7"/>
  <c r="F47" i="6"/>
  <c r="F48" i="6" s="1"/>
  <c r="F49" i="6" s="1"/>
  <c r="C8" i="6" s="1"/>
  <c r="G45" i="5" l="1"/>
  <c r="E45" i="5"/>
  <c r="C45" i="5"/>
  <c r="G44" i="5"/>
  <c r="G43" i="5"/>
  <c r="G22" i="5"/>
  <c r="G21" i="5"/>
  <c r="G20" i="5"/>
  <c r="G19" i="5"/>
  <c r="G18" i="5"/>
  <c r="G17" i="5"/>
  <c r="F47" i="5" s="1"/>
  <c r="G16" i="5"/>
  <c r="F48" i="5" l="1"/>
  <c r="F49" i="5" s="1"/>
  <c r="C8" i="5" s="1"/>
  <c r="G44" i="4"/>
  <c r="G43" i="4"/>
  <c r="G45" i="4" l="1"/>
  <c r="E45" i="4"/>
  <c r="C45" i="4"/>
  <c r="G22" i="4"/>
  <c r="G21" i="4"/>
  <c r="G20" i="4"/>
  <c r="G19" i="4"/>
  <c r="G18" i="4"/>
  <c r="G17" i="4"/>
  <c r="G16" i="4"/>
  <c r="F47" i="4" l="1"/>
  <c r="F48" i="4" s="1"/>
  <c r="F49" i="4" s="1"/>
  <c r="C8" i="4" s="1"/>
</calcChain>
</file>

<file path=xl/sharedStrings.xml><?xml version="1.0" encoding="utf-8"?>
<sst xmlns="http://schemas.openxmlformats.org/spreadsheetml/2006/main" count="200" uniqueCount="66">
  <si>
    <t>아래와 같이 견적 합니다.</t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</si>
  <si>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</si>
  <si>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</si>
  <si>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</si>
  <si>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</si>
  <si>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</si>
  <si>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</si>
  <si>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</si>
  <si>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</si>
  <si>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</si>
  <si>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</si>
  <si>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</si>
  <si>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Processor(s)</t>
    <phoneticPr fontId="5" type="noConversion"/>
  </si>
  <si>
    <t>Cache Memory</t>
  </si>
  <si>
    <t>Memory</t>
  </si>
  <si>
    <t>Network Controller</t>
  </si>
  <si>
    <t>Storage Controller</t>
  </si>
  <si>
    <t>Hard Drive</t>
  </si>
  <si>
    <t>Internal Storage</t>
  </si>
  <si>
    <t>Optical Drive</t>
  </si>
  <si>
    <t>Power Supply</t>
  </si>
  <si>
    <t>Fans</t>
  </si>
  <si>
    <t>Form Factor</t>
  </si>
  <si>
    <t>(3) (N+1 redundancy standard)</t>
    <phoneticPr fontId="3" type="noConversion"/>
  </si>
  <si>
    <t>Rack (5U), Height 8.75" Width: 17.25" Detpth 27.25"</t>
    <phoneticPr fontId="3" type="noConversion"/>
  </si>
  <si>
    <t>Standard: 6 LFF SAS/SATA HDD Bays (2 optional)</t>
    <phoneticPr fontId="3" type="noConversion"/>
  </si>
  <si>
    <t>SATA DVD-ROM</t>
    <phoneticPr fontId="3" type="noConversion"/>
  </si>
  <si>
    <t>견        적        서</t>
    <phoneticPr fontId="5" type="noConversion"/>
  </si>
  <si>
    <t>견적 금액 합계 :</t>
  </si>
  <si>
    <t>(부가가치세 포함)</t>
  </si>
  <si>
    <t>HP 1Gb Ethernet 4-port 331i Adapter</t>
    <phoneticPr fontId="3" type="noConversion"/>
  </si>
  <si>
    <t>NOTE: Total of 24 DIMM slots. (Max 768GB)</t>
    <phoneticPr fontId="3" type="noConversion"/>
  </si>
  <si>
    <t>HP Smart Array P420i 512MB BBWC Memory Controller</t>
    <phoneticPr fontId="3" type="noConversion"/>
  </si>
  <si>
    <t>ML350G8p</t>
    <phoneticPr fontId="5" type="noConversion"/>
  </si>
  <si>
    <t>3년 무상방문 서비스 / 4시간 이내 방문</t>
    <phoneticPr fontId="5" type="noConversion"/>
  </si>
  <si>
    <t>케어팩</t>
    <phoneticPr fontId="5" type="noConversion"/>
  </si>
  <si>
    <t>소        계 :</t>
  </si>
  <si>
    <t>부   가   세 :</t>
  </si>
  <si>
    <t>총        계 :</t>
  </si>
  <si>
    <t>견  적    담  당  : 조 규 장 (hp2643200@naver.com)</t>
    <phoneticPr fontId="5" type="noConversion"/>
  </si>
  <si>
    <t>HP ML350pGen8v2 E5-2609v2 1940</t>
    <phoneticPr fontId="5" type="noConversion"/>
  </si>
  <si>
    <t>Intel® Xeon® Processor E5-2609 v2 (2.5GHz / 4-core / 80W / 10MB)</t>
    <phoneticPr fontId="5" type="noConversion"/>
  </si>
  <si>
    <t>2개의 460W Hot Plug Power Supply</t>
    <phoneticPr fontId="5" type="noConversion"/>
  </si>
  <si>
    <t>MS WS12 R2 Std ROK en/ko SW</t>
  </si>
  <si>
    <t>16 GB (4 x 4 GB) PC3-12800R (DDR3-1333) Registered DIMMs</t>
    <phoneticPr fontId="3" type="noConversion"/>
  </si>
  <si>
    <t>OS</t>
    <phoneticPr fontId="5" type="noConversion"/>
  </si>
  <si>
    <t>Windows Server CAL 2012 Korean 5 Clt User CAL</t>
    <phoneticPr fontId="5" type="noConversion"/>
  </si>
  <si>
    <t>4개의 HP 1TB Smart Carrier SAS 6G HDD</t>
    <phoneticPr fontId="5" type="noConversion"/>
  </si>
  <si>
    <t>바디텍메드 귀하</t>
    <phoneticPr fontId="5" type="noConversion"/>
  </si>
  <si>
    <t>HP Smart Array P420i Zero Memory Controller</t>
    <phoneticPr fontId="3" type="noConversion"/>
  </si>
  <si>
    <t>8 GB (2 x 4 GB) PC3-12800R (DDR3-1333) Registered DIMMs</t>
    <phoneticPr fontId="3" type="noConversion"/>
  </si>
  <si>
    <t>2개의 HP 1TB Smart Carrier SAS 6G HDD</t>
    <phoneticPr fontId="5" type="noConversion"/>
  </si>
  <si>
    <t>Intel® Xeon® Processor E5-2609 v3 (1.9GHz / 4-core / 85W / 15MB)</t>
    <phoneticPr fontId="5" type="noConversion"/>
  </si>
  <si>
    <t>15MB (1 x 15MB) Level 3 cache</t>
    <phoneticPr fontId="3" type="noConversion"/>
  </si>
  <si>
    <t>10MB (1 x 10MB) Level 3 cache</t>
    <phoneticPr fontId="3" type="noConversion"/>
  </si>
  <si>
    <t>16 GB (2 x 8 GB) DDR4-2133 Registered DIMMs</t>
    <phoneticPr fontId="3" type="noConversion"/>
  </si>
  <si>
    <t>NOTE: Total of 24 DIMM slots. (Max 768GB)</t>
    <phoneticPr fontId="3" type="noConversion"/>
  </si>
  <si>
    <t>HP Smart Array P440 4GB BBWC Memory Controller</t>
    <phoneticPr fontId="3" type="noConversion"/>
  </si>
  <si>
    <t>2개의 500W Hot Plug Power Supply</t>
    <phoneticPr fontId="5" type="noConversion"/>
  </si>
  <si>
    <t>Internal Storage</t>
    <phoneticPr fontId="5" type="noConversion"/>
  </si>
  <si>
    <t>Standard: 6 LFF SAS/SATA HDD Bays (2 optional)</t>
    <phoneticPr fontId="3" type="noConversion"/>
  </si>
  <si>
    <t>Standard: 8 LFF SAS/SATA HDD Bays</t>
    <phoneticPr fontId="3" type="noConversion"/>
  </si>
  <si>
    <t>4개의 HP 2TB Smart Carrier SAS 6G HDD</t>
    <phoneticPr fontId="5" type="noConversion"/>
  </si>
  <si>
    <t>ML350 G9</t>
    <phoneticPr fontId="5" type="noConversion"/>
  </si>
  <si>
    <t>HP ML350 Gen9 E5-2609v3</t>
    <phoneticPr fontId="5" type="noConversion"/>
  </si>
  <si>
    <t>4개의 HP 1TB Smart Carrier SAS 6G HDD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</si>
</sst>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0.0%"/>
  </numFmts>
  <fonts count="29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b/>
      <sz val="9"/>
      <color rgb="FFFF0000"/>
      <name val="굴림체"/>
      <family val="3"/>
      <charset val="129"/>
    </font>
    <font>
      <b/>
      <sz val="8"/>
      <color rgb="FF000000"/>
      <name val="Malgun gothic"/>
      <family val="3"/>
    </font>
    <font>
      <b/>
      <sz val="9"/>
      <color rgb="FF0070C0"/>
      <name val="굴림체"/>
      <family val="3"/>
      <charset val="129"/>
    </font>
    <font>
      <b/>
      <sz val="9"/>
      <color rgb="FF00B05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92">
    <xf numFmtId="0" fontId="0" fillId="0" borderId="0" xfId="0"/>
    <xf numFmtId="0" fontId="2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2" fillId="0" borderId="0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176" fontId="8" fillId="0" borderId="0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0" borderId="0" xfId="5" applyFont="1" applyAlignment="1">
      <alignment vertical="center"/>
    </xf>
    <xf numFmtId="0" fontId="2" fillId="0" borderId="1" xfId="4" applyFont="1" applyBorder="1" applyAlignment="1"/>
    <xf numFmtId="0" fontId="14" fillId="0" borderId="1" xfId="4" applyFont="1" applyBorder="1"/>
    <xf numFmtId="0" fontId="2" fillId="0" borderId="1" xfId="4" applyFont="1" applyFill="1" applyBorder="1" applyAlignment="1"/>
    <xf numFmtId="0" fontId="14" fillId="0" borderId="1" xfId="4" applyFont="1" applyFill="1" applyBorder="1"/>
    <xf numFmtId="0" fontId="8" fillId="0" borderId="1" xfId="4" applyFont="1" applyBorder="1" applyAlignment="1"/>
    <xf numFmtId="0" fontId="8" fillId="0" borderId="3" xfId="4" applyFont="1" applyFill="1" applyBorder="1" applyAlignment="1"/>
    <xf numFmtId="0" fontId="14" fillId="0" borderId="3" xfId="4" applyFont="1" applyFill="1" applyBorder="1"/>
    <xf numFmtId="176" fontId="9" fillId="0" borderId="3" xfId="4" applyNumberFormat="1" applyFont="1" applyFill="1" applyBorder="1" applyAlignment="1">
      <alignment horizontal="left"/>
    </xf>
    <xf numFmtId="0" fontId="10" fillId="0" borderId="0" xfId="4" applyFont="1" applyAlignment="1">
      <alignment vertical="center"/>
    </xf>
    <xf numFmtId="0" fontId="2" fillId="0" borderId="0" xfId="6" applyFont="1" applyAlignment="1">
      <alignment vertical="center"/>
    </xf>
    <xf numFmtId="0" fontId="8" fillId="0" borderId="4" xfId="6" applyFont="1" applyBorder="1" applyAlignment="1">
      <alignment horizontal="center" vertical="center"/>
    </xf>
    <xf numFmtId="179" fontId="8" fillId="0" borderId="4" xfId="6" applyNumberFormat="1" applyFont="1" applyBorder="1" applyAlignment="1">
      <alignment horizontal="left" vertical="center"/>
    </xf>
    <xf numFmtId="0" fontId="2" fillId="0" borderId="4" xfId="6" applyFont="1" applyBorder="1" applyAlignment="1">
      <alignment vertical="center"/>
    </xf>
    <xf numFmtId="0" fontId="10" fillId="0" borderId="4" xfId="6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5" fontId="12" fillId="0" borderId="10" xfId="0" applyNumberFormat="1" applyFont="1" applyFill="1" applyBorder="1" applyAlignment="1">
      <alignment horizontal="right" vertical="center" shrinkToFit="1"/>
    </xf>
    <xf numFmtId="0" fontId="16" fillId="0" borderId="14" xfId="0" applyFont="1" applyFill="1" applyBorder="1" applyAlignment="1">
      <alignment horizontal="center" vertical="center" shrinkToFit="1"/>
    </xf>
    <xf numFmtId="0" fontId="21" fillId="0" borderId="0" xfId="6" applyFont="1" applyAlignment="1">
      <alignment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23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4" borderId="10" xfId="1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15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41" fontId="16" fillId="0" borderId="10" xfId="0" applyNumberFormat="1" applyFont="1" applyFill="1" applyBorder="1" applyAlignment="1">
      <alignment horizontal="right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41" fontId="16" fillId="4" borderId="10" xfId="0" applyNumberFormat="1" applyFont="1" applyFill="1" applyBorder="1" applyAlignment="1">
      <alignment horizontal="right" vertical="center" shrinkToFit="1"/>
    </xf>
    <xf numFmtId="5" fontId="16" fillId="4" borderId="11" xfId="0" applyNumberFormat="1" applyFont="1" applyFill="1" applyBorder="1" applyAlignment="1">
      <alignment horizontal="right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41" fontId="25" fillId="0" borderId="20" xfId="1" applyFont="1" applyFill="1" applyBorder="1" applyAlignment="1">
      <alignment horizontal="left" vertical="center" shrinkToFit="1"/>
    </xf>
    <xf numFmtId="180" fontId="16" fillId="0" borderId="0" xfId="3" applyNumberFormat="1" applyFont="1" applyAlignment="1">
      <alignment vertical="center"/>
    </xf>
    <xf numFmtId="41" fontId="16" fillId="0" borderId="0" xfId="2" applyNumberFormat="1" applyFont="1" applyAlignment="1">
      <alignment vertical="center"/>
    </xf>
    <xf numFmtId="0" fontId="17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0" fillId="0" borderId="19" xfId="0" applyNumberFormat="1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5" fontId="20" fillId="0" borderId="18" xfId="0" applyNumberFormat="1" applyFont="1" applyFill="1" applyBorder="1" applyAlignment="1">
      <alignment horizontal="center" vertical="center" shrinkToFit="1"/>
    </xf>
    <xf numFmtId="41" fontId="17" fillId="0" borderId="0" xfId="0" applyNumberFormat="1" applyFont="1" applyBorder="1" applyAlignment="1">
      <alignment vertical="center"/>
    </xf>
    <xf numFmtId="0" fontId="27" fillId="0" borderId="10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left" vertical="center"/>
    </xf>
    <xf numFmtId="0" fontId="27" fillId="4" borderId="10" xfId="0" applyFont="1" applyFill="1" applyBorder="1" applyAlignment="1">
      <alignment horizontal="center" vertical="center" shrinkToFit="1"/>
    </xf>
  </cellXfs>
  <cellStyles count="14">
    <cellStyle name="_1월 18일 병원" xfId="8"/>
    <cellStyle name="백분율" xfId="3" builtinId="5"/>
    <cellStyle name="쉼표 [0]" xfId="1" builtinId="6"/>
    <cellStyle name="쉼표 [0] 14" xfId="9"/>
    <cellStyle name="쉼표 [0] 15" xfId="10"/>
    <cellStyle name="쉼표 [0] 3" xfId="11"/>
    <cellStyle name="스타일 1" xfId="12"/>
    <cellStyle name="통화 [0]" xfId="2" builtinId="7"/>
    <cellStyle name="표준" xfId="0" builtinId="0"/>
    <cellStyle name="표준 15" xfId="13"/>
    <cellStyle name="표준 2" xfId="7"/>
    <cellStyle name="표준_20070206 강릉시청 ml570 서버 견적 원가" xfId="6"/>
    <cellStyle name="표준_백률엔지니어링 ml310" xfId="4"/>
    <cellStyle name="표준_베리_20070206 강릉시청 dl580 서버 견적 원가_20070206 강릉시청 ml570 서버 견적 원가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5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2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>
          <a:off x="144780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44780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9" name="Line 10"/>
        <xdr:cNvSpPr>
          <a:spLocks noChangeShapeType="1"/>
        </xdr:cNvSpPr>
      </xdr:nvSpPr>
      <xdr:spPr bwMode="auto">
        <a:xfrm>
          <a:off x="497205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0" name="Line 11"/>
        <xdr:cNvSpPr>
          <a:spLocks noChangeShapeType="1"/>
        </xdr:cNvSpPr>
      </xdr:nvSpPr>
      <xdr:spPr bwMode="auto">
        <a:xfrm>
          <a:off x="497205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3" name="Line 10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4" name="Line 11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497205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497205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5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2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9" name="Line 10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0" name="Line 11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>
          <a:off x="144780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44780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3" name="Line 10"/>
        <xdr:cNvSpPr>
          <a:spLocks noChangeShapeType="1"/>
        </xdr:cNvSpPr>
      </xdr:nvSpPr>
      <xdr:spPr bwMode="auto">
        <a:xfrm>
          <a:off x="497205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4" name="Line 11"/>
        <xdr:cNvSpPr>
          <a:spLocks noChangeShapeType="1"/>
        </xdr:cNvSpPr>
      </xdr:nvSpPr>
      <xdr:spPr bwMode="auto">
        <a:xfrm>
          <a:off x="4972050" y="975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5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2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>
          <a:off x="144780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44780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9" name="Line 10"/>
        <xdr:cNvSpPr>
          <a:spLocks noChangeShapeType="1"/>
        </xdr:cNvSpPr>
      </xdr:nvSpPr>
      <xdr:spPr bwMode="auto">
        <a:xfrm>
          <a:off x="497205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0" name="Line 11"/>
        <xdr:cNvSpPr>
          <a:spLocks noChangeShapeType="1"/>
        </xdr:cNvSpPr>
      </xdr:nvSpPr>
      <xdr:spPr bwMode="auto">
        <a:xfrm>
          <a:off x="497205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3" name="Line 10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4" name="Line 11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5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2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>
          <a:off x="144780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44780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9" name="Line 10"/>
        <xdr:cNvSpPr>
          <a:spLocks noChangeShapeType="1"/>
        </xdr:cNvSpPr>
      </xdr:nvSpPr>
      <xdr:spPr bwMode="auto">
        <a:xfrm>
          <a:off x="497205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0" name="Line 11"/>
        <xdr:cNvSpPr>
          <a:spLocks noChangeShapeType="1"/>
        </xdr:cNvSpPr>
      </xdr:nvSpPr>
      <xdr:spPr bwMode="auto">
        <a:xfrm>
          <a:off x="4972050" y="1017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44780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3" name="Line 10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34" name="Line 11"/>
        <xdr:cNvSpPr>
          <a:spLocks noChangeShapeType="1"/>
        </xdr:cNvSpPr>
      </xdr:nvSpPr>
      <xdr:spPr bwMode="auto">
        <a:xfrm>
          <a:off x="4972050" y="996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topLeftCell="A4" zoomScaleNormal="100" zoomScaleSheetLayoutView="100" workbookViewId="0">
      <selection activeCell="I30" sqref="I30"/>
    </sheetView>
  </sheetViews>
  <sheetFormatPr defaultRowHeight="13.5"/>
  <cols>
    <col min="1" max="1" width="6.88671875" style="21" customWidth="1"/>
    <col min="2" max="2" width="10" style="21" customWidth="1"/>
    <col min="3" max="3" width="36.44140625" style="21" customWidth="1"/>
    <col min="4" max="4" width="4.6640625" style="21" customWidth="1"/>
    <col min="5" max="5" width="12.88671875" style="21" customWidth="1"/>
    <col min="6" max="6" width="13.109375" style="21" customWidth="1"/>
    <col min="7" max="7" width="13.33203125" style="21" customWidth="1"/>
    <col min="8" max="16384" width="8.88671875" style="21"/>
  </cols>
  <sheetData>
    <row r="1" spans="1:7" s="1" customFormat="1"/>
    <row r="2" spans="1:7" s="2" customFormat="1" ht="27.2" customHeight="1">
      <c r="A2" s="82" t="s">
        <v>27</v>
      </c>
      <c r="B2" s="82"/>
      <c r="C2" s="82"/>
      <c r="D2" s="82"/>
      <c r="E2" s="82"/>
      <c r="F2" s="82"/>
      <c r="G2" s="82"/>
    </row>
    <row r="3" spans="1:7" s="2" customFormat="1" ht="27.2" customHeight="1">
      <c r="A3" s="74"/>
      <c r="B3" s="74"/>
      <c r="C3" s="74"/>
      <c r="D3" s="74"/>
      <c r="E3" s="74"/>
      <c r="F3" s="74"/>
      <c r="G3" s="74"/>
    </row>
    <row r="4" spans="1:7" s="1" customFormat="1" ht="19.5" customHeight="1" thickBot="1">
      <c r="A4" s="83" t="s">
        <v>48</v>
      </c>
      <c r="B4" s="83"/>
      <c r="C4" s="83"/>
      <c r="D4" s="3"/>
      <c r="F4" s="3"/>
      <c r="G4" s="3"/>
    </row>
    <row r="5" spans="1:7" s="1" customFormat="1" ht="19.5" customHeight="1">
      <c r="A5" s="4" t="s">
        <v>0</v>
      </c>
      <c r="B5" s="5"/>
      <c r="C5" s="3"/>
      <c r="D5" s="6"/>
      <c r="E5" s="7"/>
      <c r="F5" s="7"/>
      <c r="G5" s="7"/>
    </row>
    <row r="6" spans="1:7" s="1" customFormat="1" ht="9.1999999999999993" customHeight="1">
      <c r="A6" s="6"/>
      <c r="B6" s="8"/>
      <c r="C6" s="3"/>
      <c r="D6" s="6"/>
      <c r="E6" s="9"/>
      <c r="F6" s="9"/>
      <c r="G6" s="10"/>
    </row>
    <row r="7" spans="1:7" s="1" customFormat="1" ht="18" customHeight="1">
      <c r="A7" s="61" t="s">
        <v>28</v>
      </c>
      <c r="B7" s="62"/>
      <c r="C7" s="49"/>
      <c r="D7" s="6"/>
      <c r="E7" s="9"/>
      <c r="F7" s="9"/>
      <c r="G7" s="10"/>
    </row>
    <row r="8" spans="1:7" s="1" customFormat="1" ht="21.95" customHeight="1">
      <c r="A8" s="84" t="s">
        <v>29</v>
      </c>
      <c r="B8" s="84"/>
      <c r="C8" s="60">
        <f>F49</f>
        <v>4927010</v>
      </c>
      <c r="D8" s="6"/>
      <c r="E8" s="11"/>
      <c r="F8" s="11"/>
      <c r="G8" s="10"/>
    </row>
    <row r="9" spans="1:7" s="1" customFormat="1" ht="17.25" customHeight="1">
      <c r="A9" s="12" t="s">
        <v>1</v>
      </c>
      <c r="B9" s="13"/>
      <c r="C9" s="13"/>
      <c r="D9" s="6"/>
      <c r="E9" s="11"/>
      <c r="F9" s="11"/>
      <c r="G9" s="10"/>
    </row>
    <row r="10" spans="1:7" s="1" customFormat="1" ht="18.75" customHeight="1">
      <c r="A10" s="14" t="s">
        <v>2</v>
      </c>
      <c r="B10" s="15"/>
      <c r="C10" s="15"/>
      <c r="D10" s="6"/>
      <c r="E10" s="9"/>
      <c r="F10" s="9"/>
      <c r="G10" s="10"/>
    </row>
    <row r="11" spans="1:7" s="1" customFormat="1" ht="16.5" customHeight="1">
      <c r="A11" s="12" t="s">
        <v>3</v>
      </c>
      <c r="B11" s="13"/>
      <c r="C11" s="13"/>
      <c r="D11" s="6"/>
      <c r="E11" s="9"/>
      <c r="F11" s="9"/>
      <c r="G11" s="10"/>
    </row>
    <row r="12" spans="1:7" s="1" customFormat="1" ht="14.25" customHeight="1">
      <c r="A12" s="16" t="s">
        <v>39</v>
      </c>
      <c r="B12" s="13"/>
      <c r="C12" s="13"/>
      <c r="D12" s="6"/>
      <c r="E12" s="9"/>
      <c r="F12" s="3"/>
      <c r="G12" s="10"/>
    </row>
    <row r="13" spans="1:7" s="1" customFormat="1" ht="14.25" customHeight="1">
      <c r="A13" s="17" t="s">
        <v>4</v>
      </c>
      <c r="B13" s="18"/>
      <c r="C13" s="19">
        <v>42220</v>
      </c>
      <c r="D13" s="6"/>
      <c r="E13" s="20"/>
      <c r="F13" s="3"/>
      <c r="G13" s="10"/>
    </row>
    <row r="14" spans="1:7" ht="9.1999999999999993" customHeight="1" thickBot="1">
      <c r="B14" s="22"/>
      <c r="C14" s="23"/>
      <c r="D14" s="24"/>
      <c r="E14" s="25"/>
      <c r="F14" s="24"/>
      <c r="G14" s="26"/>
    </row>
    <row r="15" spans="1:7" s="43" customFormat="1" ht="27.95" customHeight="1" thickBot="1">
      <c r="A15" s="55" t="s">
        <v>5</v>
      </c>
      <c r="B15" s="56" t="s">
        <v>6</v>
      </c>
      <c r="C15" s="57" t="s">
        <v>7</v>
      </c>
      <c r="D15" s="58" t="s">
        <v>8</v>
      </c>
      <c r="E15" s="57" t="s">
        <v>9</v>
      </c>
      <c r="F15" s="57" t="s">
        <v>10</v>
      </c>
      <c r="G15" s="59" t="s">
        <v>11</v>
      </c>
    </row>
    <row r="16" spans="1:7" s="72" customFormat="1" ht="17.100000000000001" customHeight="1">
      <c r="A16" s="27"/>
      <c r="B16" s="28"/>
      <c r="C16" s="29"/>
      <c r="D16" s="28"/>
      <c r="E16" s="53"/>
      <c r="F16" s="30"/>
      <c r="G16" s="47" t="str">
        <f>IF((D16*F16)&gt;0,(D16*F16)," ")</f>
        <v xml:space="preserve"> </v>
      </c>
    </row>
    <row r="17" spans="1:7" s="72" customFormat="1" ht="17.100000000000001" customHeight="1">
      <c r="A17" s="63"/>
      <c r="B17" s="64" t="s">
        <v>33</v>
      </c>
      <c r="C17" s="64" t="s">
        <v>40</v>
      </c>
      <c r="D17" s="64">
        <v>1</v>
      </c>
      <c r="E17" s="40">
        <v>4230000</v>
      </c>
      <c r="F17" s="65">
        <v>3590000</v>
      </c>
      <c r="G17" s="66">
        <f>IF((D17*F17)&gt;0,(D17*F17)," ")</f>
        <v>3590000</v>
      </c>
    </row>
    <row r="18" spans="1:7" s="72" customFormat="1" ht="17.100000000000001" customHeight="1">
      <c r="A18" s="50"/>
      <c r="B18" s="67"/>
      <c r="C18" s="68" t="s">
        <v>12</v>
      </c>
      <c r="D18" s="52"/>
      <c r="E18" s="53"/>
      <c r="F18" s="45"/>
      <c r="G18" s="47" t="str">
        <f t="shared" ref="G18:G22" si="0">IF((D18*F18)&gt;0,(D18*F18)," ")</f>
        <v xml:space="preserve"> </v>
      </c>
    </row>
    <row r="19" spans="1:7" s="72" customFormat="1" ht="17.100000000000001" customHeight="1">
      <c r="A19" s="50"/>
      <c r="B19" s="52"/>
      <c r="C19" s="51" t="s">
        <v>41</v>
      </c>
      <c r="D19" s="52"/>
      <c r="E19" s="53"/>
      <c r="F19" s="45"/>
      <c r="G19" s="47" t="str">
        <f t="shared" si="0"/>
        <v xml:space="preserve"> </v>
      </c>
    </row>
    <row r="20" spans="1:7" s="72" customFormat="1" ht="17.100000000000001" customHeight="1">
      <c r="A20" s="50"/>
      <c r="B20" s="67"/>
      <c r="C20" s="68" t="s">
        <v>13</v>
      </c>
      <c r="D20" s="52"/>
      <c r="E20" s="53"/>
      <c r="F20" s="45"/>
      <c r="G20" s="47" t="str">
        <f t="shared" si="0"/>
        <v xml:space="preserve"> </v>
      </c>
    </row>
    <row r="21" spans="1:7" s="72" customFormat="1" ht="17.100000000000001" customHeight="1">
      <c r="A21" s="50"/>
      <c r="B21" s="52"/>
      <c r="C21" s="51" t="s">
        <v>54</v>
      </c>
      <c r="D21" s="52"/>
      <c r="E21" s="53"/>
      <c r="F21" s="45"/>
      <c r="G21" s="47" t="str">
        <f t="shared" si="0"/>
        <v xml:space="preserve"> </v>
      </c>
    </row>
    <row r="22" spans="1:7" s="72" customFormat="1" ht="17.100000000000001" customHeight="1">
      <c r="A22" s="50"/>
      <c r="B22" s="67"/>
      <c r="C22" s="68" t="s">
        <v>14</v>
      </c>
      <c r="D22" s="52"/>
      <c r="E22" s="53"/>
      <c r="F22" s="45"/>
      <c r="G22" s="47" t="str">
        <f t="shared" si="0"/>
        <v xml:space="preserve"> </v>
      </c>
    </row>
    <row r="23" spans="1:7" s="72" customFormat="1" ht="17.100000000000001" customHeight="1">
      <c r="A23" s="50"/>
      <c r="B23" s="52"/>
      <c r="C23" s="90" t="s">
        <v>50</v>
      </c>
      <c r="D23" s="52"/>
      <c r="E23" s="53"/>
      <c r="F23" s="45"/>
      <c r="G23" s="47"/>
    </row>
    <row r="24" spans="1:7" s="72" customFormat="1" ht="17.100000000000001" customHeight="1">
      <c r="A24" s="50"/>
      <c r="B24" s="52"/>
      <c r="C24" s="51" t="s">
        <v>31</v>
      </c>
      <c r="D24" s="52"/>
      <c r="E24" s="53"/>
      <c r="F24" s="45"/>
      <c r="G24" s="47"/>
    </row>
    <row r="25" spans="1:7" s="72" customFormat="1" ht="17.100000000000001" customHeight="1">
      <c r="A25" s="50"/>
      <c r="B25" s="67"/>
      <c r="C25" s="68" t="s">
        <v>15</v>
      </c>
      <c r="D25" s="52"/>
      <c r="E25" s="53"/>
      <c r="F25" s="45"/>
      <c r="G25" s="47"/>
    </row>
    <row r="26" spans="1:7" s="72" customFormat="1" ht="17.100000000000001" customHeight="1">
      <c r="A26" s="50"/>
      <c r="B26" s="52"/>
      <c r="C26" s="51" t="s">
        <v>30</v>
      </c>
      <c r="D26" s="52"/>
      <c r="E26" s="53"/>
      <c r="F26" s="45"/>
      <c r="G26" s="47"/>
    </row>
    <row r="27" spans="1:7" s="72" customFormat="1" ht="17.100000000000001" customHeight="1">
      <c r="A27" s="50"/>
      <c r="B27" s="67"/>
      <c r="C27" s="68" t="s">
        <v>16</v>
      </c>
      <c r="D27" s="52"/>
      <c r="E27" s="53"/>
      <c r="F27" s="45"/>
      <c r="G27" s="47"/>
    </row>
    <row r="28" spans="1:7" s="72" customFormat="1" ht="17.100000000000001" customHeight="1">
      <c r="A28" s="50"/>
      <c r="B28" s="52"/>
      <c r="C28" s="90" t="s">
        <v>49</v>
      </c>
      <c r="D28" s="52"/>
      <c r="E28" s="53"/>
      <c r="F28" s="45"/>
      <c r="G28" s="47"/>
    </row>
    <row r="29" spans="1:7" s="72" customFormat="1" ht="17.100000000000001" customHeight="1">
      <c r="A29" s="50"/>
      <c r="B29" s="67"/>
      <c r="C29" s="68" t="s">
        <v>17</v>
      </c>
      <c r="D29" s="52"/>
      <c r="E29" s="53"/>
      <c r="F29" s="45"/>
      <c r="G29" s="47"/>
    </row>
    <row r="30" spans="1:7" s="72" customFormat="1" ht="17.100000000000001" customHeight="1">
      <c r="A30" s="50"/>
      <c r="B30" s="52"/>
      <c r="C30" s="90" t="s">
        <v>51</v>
      </c>
      <c r="D30" s="52"/>
      <c r="E30" s="53"/>
      <c r="F30" s="45"/>
      <c r="G30" s="47"/>
    </row>
    <row r="31" spans="1:7" s="72" customFormat="1" ht="17.100000000000001" customHeight="1">
      <c r="A31" s="50"/>
      <c r="B31" s="52"/>
      <c r="C31" s="68" t="s">
        <v>59</v>
      </c>
      <c r="D31" s="52"/>
      <c r="E31" s="53"/>
      <c r="F31" s="53"/>
      <c r="G31" s="47"/>
    </row>
    <row r="32" spans="1:7" s="72" customFormat="1" ht="17.100000000000001" customHeight="1">
      <c r="A32" s="50"/>
      <c r="B32" s="67"/>
      <c r="C32" s="51" t="s">
        <v>60</v>
      </c>
      <c r="D32" s="52"/>
      <c r="E32" s="53"/>
      <c r="F32" s="45"/>
      <c r="G32" s="47"/>
    </row>
    <row r="33" spans="1:9" s="72" customFormat="1" ht="17.100000000000001" customHeight="1">
      <c r="A33" s="50"/>
      <c r="B33" s="67"/>
      <c r="C33" s="68" t="s">
        <v>19</v>
      </c>
      <c r="D33" s="52"/>
      <c r="E33" s="53"/>
      <c r="F33" s="45"/>
      <c r="G33" s="47"/>
    </row>
    <row r="34" spans="1:9" s="72" customFormat="1" ht="17.100000000000001" customHeight="1">
      <c r="A34" s="50"/>
      <c r="B34" s="52"/>
      <c r="C34" s="51" t="s">
        <v>26</v>
      </c>
      <c r="D34" s="52"/>
      <c r="E34" s="53"/>
      <c r="F34" s="45"/>
      <c r="G34" s="47"/>
    </row>
    <row r="35" spans="1:9" s="72" customFormat="1" ht="17.100000000000001" customHeight="1">
      <c r="A35" s="50"/>
      <c r="B35" s="52"/>
      <c r="C35" s="68" t="s">
        <v>20</v>
      </c>
      <c r="D35" s="52"/>
      <c r="E35" s="53"/>
      <c r="F35" s="45"/>
      <c r="G35" s="47"/>
    </row>
    <row r="36" spans="1:9" s="72" customFormat="1" ht="17.100000000000001" customHeight="1">
      <c r="A36" s="50"/>
      <c r="B36" s="67"/>
      <c r="C36" s="68" t="s">
        <v>42</v>
      </c>
      <c r="D36" s="52"/>
      <c r="E36" s="53"/>
      <c r="F36" s="45"/>
      <c r="G36" s="47"/>
    </row>
    <row r="37" spans="1:9" s="72" customFormat="1" ht="17.100000000000001" customHeight="1">
      <c r="A37" s="50"/>
      <c r="B37" s="52"/>
      <c r="C37" s="68" t="s">
        <v>21</v>
      </c>
      <c r="D37" s="52"/>
      <c r="E37" s="53"/>
      <c r="F37" s="45"/>
      <c r="G37" s="47"/>
    </row>
    <row r="38" spans="1:9" s="72" customFormat="1" ht="17.100000000000001" customHeight="1">
      <c r="A38" s="50"/>
      <c r="B38" s="52"/>
      <c r="C38" s="51" t="s">
        <v>23</v>
      </c>
      <c r="D38" s="52"/>
      <c r="E38" s="53"/>
      <c r="F38" s="45"/>
      <c r="G38" s="47"/>
    </row>
    <row r="39" spans="1:9" s="72" customFormat="1" ht="17.100000000000001" customHeight="1">
      <c r="A39" s="50"/>
      <c r="B39" s="67"/>
      <c r="C39" s="68" t="s">
        <v>22</v>
      </c>
      <c r="D39" s="52"/>
      <c r="E39" s="53"/>
      <c r="F39" s="45"/>
      <c r="G39" s="47"/>
    </row>
    <row r="40" spans="1:9" s="72" customFormat="1" ht="17.100000000000001" customHeight="1">
      <c r="A40" s="50"/>
      <c r="B40" s="52"/>
      <c r="C40" s="51" t="s">
        <v>24</v>
      </c>
      <c r="D40" s="52"/>
      <c r="E40" s="53"/>
      <c r="F40" s="45"/>
      <c r="G40" s="47"/>
    </row>
    <row r="41" spans="1:9" s="72" customFormat="1" ht="17.100000000000001" customHeight="1">
      <c r="A41" s="50"/>
      <c r="B41" s="67" t="s">
        <v>35</v>
      </c>
      <c r="C41" s="69" t="s">
        <v>34</v>
      </c>
      <c r="D41" s="52"/>
      <c r="E41" s="53"/>
      <c r="F41" s="45"/>
      <c r="G41" s="47"/>
    </row>
    <row r="42" spans="1:9" s="72" customFormat="1" ht="17.100000000000001" customHeight="1">
      <c r="A42" s="50"/>
      <c r="B42" s="67"/>
      <c r="C42" s="77"/>
      <c r="D42" s="52"/>
      <c r="E42" s="53"/>
      <c r="F42" s="45"/>
      <c r="G42" s="47"/>
    </row>
    <row r="43" spans="1:9" s="72" customFormat="1" ht="17.100000000000001" customHeight="1">
      <c r="A43" s="50"/>
      <c r="B43" s="31" t="s">
        <v>45</v>
      </c>
      <c r="C43" s="77" t="s">
        <v>43</v>
      </c>
      <c r="D43" s="39">
        <v>1</v>
      </c>
      <c r="E43" s="53">
        <v>1046000</v>
      </c>
      <c r="F43" s="53">
        <v>889100</v>
      </c>
      <c r="G43" s="66">
        <f>IF((D43*F43)&gt;0,(D43*F43)," ")</f>
        <v>889100</v>
      </c>
    </row>
    <row r="44" spans="1:9" s="72" customFormat="1" ht="17.100000000000001" customHeight="1">
      <c r="A44" s="50"/>
      <c r="B44" s="31"/>
      <c r="C44" s="76" t="s">
        <v>46</v>
      </c>
      <c r="D44" s="39">
        <v>1</v>
      </c>
      <c r="E44" s="53">
        <v>240000</v>
      </c>
      <c r="F44" s="53">
        <v>204000</v>
      </c>
      <c r="G44" s="66">
        <f>IF((D44*F44)&gt;0,(D44*F44)," ")</f>
        <v>204000</v>
      </c>
    </row>
    <row r="45" spans="1:9" s="72" customFormat="1" ht="17.100000000000001" customHeight="1" thickBot="1">
      <c r="A45" s="50"/>
      <c r="B45" s="44"/>
      <c r="C45" s="51" t="str">
        <f>IF(ISERROR(VLOOKUP($B45,[1]pdb!$A$1:$F$2899,2,FALSE))," ",VLOOKUP($B45,[1]pdb!$A$1:$F$2899,2,FALSE))</f>
        <v xml:space="preserve"> </v>
      </c>
      <c r="D45" s="54"/>
      <c r="E45" s="53" t="str">
        <f>IF(ISERROR(VLOOKUP($B45,[1]pdb!$A$1:$F$2899,3,FALSE))," ",VLOOKUP($B45,[1]pdb!$A$1:$F$2899,3,FALSE))</f>
        <v xml:space="preserve"> </v>
      </c>
      <c r="F45" s="46"/>
      <c r="G45" s="48" t="str">
        <f>IF((D45*F45)&gt;0,(D45*F45)," ")</f>
        <v xml:space="preserve"> </v>
      </c>
    </row>
    <row r="46" spans="1:9" s="43" customFormat="1" ht="17.100000000000001" customHeight="1">
      <c r="A46" s="85"/>
      <c r="B46" s="85"/>
      <c r="C46" s="85"/>
      <c r="D46" s="85"/>
      <c r="E46" s="85"/>
      <c r="F46" s="85"/>
      <c r="G46" s="85"/>
    </row>
    <row r="47" spans="1:9" s="43" customFormat="1" ht="17.100000000000001" customHeight="1">
      <c r="A47" s="72"/>
      <c r="B47" s="75"/>
      <c r="C47" s="75"/>
      <c r="D47" s="86" t="s">
        <v>36</v>
      </c>
      <c r="E47" s="86"/>
      <c r="F47" s="87">
        <f>SUM(G17:G43)</f>
        <v>4479100</v>
      </c>
      <c r="G47" s="87"/>
      <c r="H47" s="70"/>
      <c r="I47" s="71"/>
    </row>
    <row r="48" spans="1:9" s="43" customFormat="1" ht="17.100000000000001" customHeight="1">
      <c r="A48" s="72"/>
      <c r="B48" s="78"/>
      <c r="C48" s="78"/>
      <c r="D48" s="79" t="s">
        <v>37</v>
      </c>
      <c r="E48" s="79"/>
      <c r="F48" s="80">
        <f>F47*0.1</f>
        <v>447910</v>
      </c>
      <c r="G48" s="80"/>
      <c r="H48" s="70"/>
      <c r="I48" s="71"/>
    </row>
    <row r="49" spans="1:9" s="43" customFormat="1" ht="17.100000000000001" customHeight="1">
      <c r="A49" s="72"/>
      <c r="B49" s="78"/>
      <c r="C49" s="78"/>
      <c r="D49" s="79" t="s">
        <v>38</v>
      </c>
      <c r="E49" s="79"/>
      <c r="F49" s="81">
        <f>F47+F48</f>
        <v>4927010</v>
      </c>
      <c r="G49" s="81"/>
      <c r="H49" s="70"/>
      <c r="I49" s="71"/>
    </row>
    <row r="50" spans="1:9" ht="22.5">
      <c r="C50" s="32"/>
      <c r="D50" s="33"/>
      <c r="E50" s="34"/>
      <c r="F50" s="35"/>
      <c r="G50" s="36"/>
    </row>
    <row r="51" spans="1:9" s="37" customFormat="1" ht="16.5" customHeight="1">
      <c r="B51" s="38"/>
    </row>
    <row r="52" spans="1:9" s="37" customFormat="1" ht="16.5" customHeight="1">
      <c r="B52" s="38"/>
      <c r="C52" s="38"/>
    </row>
  </sheetData>
  <mergeCells count="12">
    <mergeCell ref="B48:C48"/>
    <mergeCell ref="D48:E48"/>
    <mergeCell ref="F48:G48"/>
    <mergeCell ref="B49:C49"/>
    <mergeCell ref="D49:E49"/>
    <mergeCell ref="F49:G49"/>
    <mergeCell ref="A2:G2"/>
    <mergeCell ref="A4:C4"/>
    <mergeCell ref="A8:B8"/>
    <mergeCell ref="A46:G46"/>
    <mergeCell ref="D47:E47"/>
    <mergeCell ref="F47:G47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opLeftCell="A7" zoomScaleNormal="100" zoomScaleSheetLayoutView="100" workbookViewId="0">
      <selection activeCell="C35" sqref="C35"/>
    </sheetView>
  </sheetViews>
  <sheetFormatPr defaultRowHeight="13.5"/>
  <cols>
    <col min="1" max="1" width="6.88671875" style="21" customWidth="1"/>
    <col min="2" max="2" width="10" style="21" customWidth="1"/>
    <col min="3" max="3" width="36.44140625" style="21" customWidth="1"/>
    <col min="4" max="4" width="4.6640625" style="21" customWidth="1"/>
    <col min="5" max="5" width="12.88671875" style="21" customWidth="1"/>
    <col min="6" max="6" width="13.109375" style="21" customWidth="1"/>
    <col min="7" max="7" width="13.33203125" style="21" customWidth="1"/>
    <col min="8" max="9" width="8.88671875" style="21"/>
    <col min="10" max="10" width="11.21875" style="21" bestFit="1" customWidth="1"/>
    <col min="11" max="16384" width="8.88671875" style="21"/>
  </cols>
  <sheetData>
    <row r="1" spans="1:7" s="1" customFormat="1"/>
    <row r="2" spans="1:7" s="2" customFormat="1" ht="27.2" customHeight="1">
      <c r="A2" s="82" t="s">
        <v>27</v>
      </c>
      <c r="B2" s="82"/>
      <c r="C2" s="82"/>
      <c r="D2" s="82"/>
      <c r="E2" s="82"/>
      <c r="F2" s="82"/>
      <c r="G2" s="82"/>
    </row>
    <row r="3" spans="1:7" s="2" customFormat="1" ht="27.2" customHeight="1">
      <c r="A3" s="41"/>
      <c r="B3" s="41"/>
      <c r="C3" s="41"/>
      <c r="D3" s="41"/>
      <c r="E3" s="41"/>
      <c r="F3" s="41"/>
      <c r="G3" s="41"/>
    </row>
    <row r="4" spans="1:7" s="1" customFormat="1" ht="19.5" customHeight="1" thickBot="1">
      <c r="A4" s="83" t="s">
        <v>48</v>
      </c>
      <c r="B4" s="83"/>
      <c r="C4" s="83"/>
      <c r="D4" s="3"/>
      <c r="F4" s="3"/>
      <c r="G4" s="3"/>
    </row>
    <row r="5" spans="1:7" s="1" customFormat="1" ht="19.5" customHeight="1">
      <c r="A5" s="4" t="s">
        <v>0</v>
      </c>
      <c r="B5" s="5"/>
      <c r="C5" s="3"/>
      <c r="D5" s="6"/>
      <c r="E5" s="7"/>
      <c r="F5" s="7"/>
      <c r="G5" s="7"/>
    </row>
    <row r="6" spans="1:7" s="1" customFormat="1" ht="9.1999999999999993" customHeight="1">
      <c r="A6" s="6"/>
      <c r="B6" s="8"/>
      <c r="C6" s="3"/>
      <c r="D6" s="6"/>
      <c r="E6" s="9"/>
      <c r="F6" s="9"/>
      <c r="G6" s="10"/>
    </row>
    <row r="7" spans="1:7" s="1" customFormat="1" ht="18" customHeight="1">
      <c r="A7" s="61" t="s">
        <v>28</v>
      </c>
      <c r="B7" s="62"/>
      <c r="C7" s="49"/>
      <c r="D7" s="6"/>
      <c r="E7" s="9"/>
      <c r="F7" s="9"/>
      <c r="G7" s="10"/>
    </row>
    <row r="8" spans="1:7" s="1" customFormat="1" ht="21.95" customHeight="1">
      <c r="A8" s="84" t="s">
        <v>29</v>
      </c>
      <c r="B8" s="84"/>
      <c r="C8" s="60">
        <f>F49</f>
        <v>6368010</v>
      </c>
      <c r="D8" s="6"/>
      <c r="E8" s="11"/>
      <c r="F8" s="11"/>
      <c r="G8" s="10"/>
    </row>
    <row r="9" spans="1:7" s="1" customFormat="1" ht="17.25" customHeight="1">
      <c r="A9" s="12" t="s">
        <v>1</v>
      </c>
      <c r="B9" s="13"/>
      <c r="C9" s="13"/>
      <c r="D9" s="6"/>
      <c r="E9" s="11"/>
      <c r="F9" s="11"/>
      <c r="G9" s="10"/>
    </row>
    <row r="10" spans="1:7" s="1" customFormat="1" ht="18.75" customHeight="1">
      <c r="A10" s="14" t="s">
        <v>2</v>
      </c>
      <c r="B10" s="15"/>
      <c r="C10" s="15"/>
      <c r="D10" s="6"/>
      <c r="E10" s="9"/>
      <c r="F10" s="9"/>
      <c r="G10" s="10"/>
    </row>
    <row r="11" spans="1:7" s="1" customFormat="1" ht="16.5" customHeight="1">
      <c r="A11" s="12" t="s">
        <v>3</v>
      </c>
      <c r="B11" s="13"/>
      <c r="C11" s="13"/>
      <c r="D11" s="6"/>
      <c r="E11" s="9"/>
      <c r="F11" s="9"/>
      <c r="G11" s="10"/>
    </row>
    <row r="12" spans="1:7" s="1" customFormat="1" ht="14.25" customHeight="1">
      <c r="A12" s="16" t="s">
        <v>39</v>
      </c>
      <c r="B12" s="13"/>
      <c r="C12" s="13"/>
      <c r="D12" s="6"/>
      <c r="E12" s="9"/>
      <c r="F12" s="3"/>
      <c r="G12" s="10"/>
    </row>
    <row r="13" spans="1:7" s="1" customFormat="1" ht="14.25" customHeight="1">
      <c r="A13" s="17" t="s">
        <v>4</v>
      </c>
      <c r="B13" s="18"/>
      <c r="C13" s="19">
        <v>42220</v>
      </c>
      <c r="D13" s="6"/>
      <c r="E13" s="20"/>
      <c r="F13" s="3"/>
      <c r="G13" s="10"/>
    </row>
    <row r="14" spans="1:7" ht="9.1999999999999993" customHeight="1" thickBot="1">
      <c r="B14" s="22"/>
      <c r="C14" s="23"/>
      <c r="D14" s="24"/>
      <c r="E14" s="25"/>
      <c r="F14" s="24"/>
      <c r="G14" s="26"/>
    </row>
    <row r="15" spans="1:7" s="43" customFormat="1" ht="27.95" customHeight="1" thickBot="1">
      <c r="A15" s="55" t="s">
        <v>5</v>
      </c>
      <c r="B15" s="56" t="s">
        <v>6</v>
      </c>
      <c r="C15" s="57" t="s">
        <v>7</v>
      </c>
      <c r="D15" s="58" t="s">
        <v>8</v>
      </c>
      <c r="E15" s="57" t="s">
        <v>9</v>
      </c>
      <c r="F15" s="57" t="s">
        <v>10</v>
      </c>
      <c r="G15" s="59" t="s">
        <v>11</v>
      </c>
    </row>
    <row r="16" spans="1:7" s="72" customFormat="1" ht="17.100000000000001" customHeight="1">
      <c r="A16" s="27"/>
      <c r="B16" s="28"/>
      <c r="C16" s="29"/>
      <c r="D16" s="28"/>
      <c r="E16" s="53"/>
      <c r="F16" s="30"/>
      <c r="G16" s="47" t="str">
        <f>IF((D16*F16)&gt;0,(D16*F16)," ")</f>
        <v xml:space="preserve"> </v>
      </c>
    </row>
    <row r="17" spans="1:10" s="72" customFormat="1" ht="17.100000000000001" customHeight="1">
      <c r="A17" s="63"/>
      <c r="B17" s="64" t="s">
        <v>33</v>
      </c>
      <c r="C17" s="64" t="s">
        <v>40</v>
      </c>
      <c r="D17" s="64">
        <v>1</v>
      </c>
      <c r="E17" s="40">
        <v>5873000</v>
      </c>
      <c r="F17" s="65">
        <v>4900000</v>
      </c>
      <c r="G17" s="66">
        <f>IF((D17*F17)&gt;0,(D17*F17)," ")</f>
        <v>4900000</v>
      </c>
      <c r="J17" s="88"/>
    </row>
    <row r="18" spans="1:10" s="72" customFormat="1" ht="17.100000000000001" customHeight="1">
      <c r="A18" s="50"/>
      <c r="B18" s="67"/>
      <c r="C18" s="68" t="s">
        <v>12</v>
      </c>
      <c r="D18" s="52"/>
      <c r="E18" s="53"/>
      <c r="F18" s="45"/>
      <c r="G18" s="47" t="str">
        <f t="shared" ref="G18:G22" si="0">IF((D18*F18)&gt;0,(D18*F18)," ")</f>
        <v xml:space="preserve"> </v>
      </c>
    </row>
    <row r="19" spans="1:10" s="72" customFormat="1" ht="17.100000000000001" customHeight="1">
      <c r="A19" s="50"/>
      <c r="B19" s="52"/>
      <c r="C19" s="51" t="s">
        <v>41</v>
      </c>
      <c r="D19" s="52"/>
      <c r="E19" s="53"/>
      <c r="F19" s="45"/>
      <c r="G19" s="47" t="str">
        <f t="shared" si="0"/>
        <v xml:space="preserve"> </v>
      </c>
    </row>
    <row r="20" spans="1:10" s="72" customFormat="1" ht="17.100000000000001" customHeight="1">
      <c r="A20" s="50"/>
      <c r="B20" s="67"/>
      <c r="C20" s="68" t="s">
        <v>13</v>
      </c>
      <c r="D20" s="52"/>
      <c r="E20" s="53"/>
      <c r="F20" s="45"/>
      <c r="G20" s="47" t="str">
        <f t="shared" si="0"/>
        <v xml:space="preserve"> </v>
      </c>
    </row>
    <row r="21" spans="1:10" s="72" customFormat="1" ht="17.100000000000001" customHeight="1">
      <c r="A21" s="50"/>
      <c r="B21" s="52"/>
      <c r="C21" s="51" t="s">
        <v>54</v>
      </c>
      <c r="D21" s="52"/>
      <c r="E21" s="53"/>
      <c r="F21" s="45"/>
      <c r="G21" s="47" t="str">
        <f t="shared" si="0"/>
        <v xml:space="preserve"> </v>
      </c>
    </row>
    <row r="22" spans="1:10" s="72" customFormat="1" ht="17.100000000000001" customHeight="1">
      <c r="A22" s="50"/>
      <c r="B22" s="67"/>
      <c r="C22" s="68" t="s">
        <v>14</v>
      </c>
      <c r="D22" s="52"/>
      <c r="E22" s="53"/>
      <c r="F22" s="45"/>
      <c r="G22" s="47" t="str">
        <f t="shared" si="0"/>
        <v xml:space="preserve"> </v>
      </c>
    </row>
    <row r="23" spans="1:10" s="72" customFormat="1" ht="17.100000000000001" customHeight="1">
      <c r="A23" s="50"/>
      <c r="B23" s="52"/>
      <c r="C23" s="42" t="s">
        <v>44</v>
      </c>
      <c r="D23" s="52"/>
      <c r="E23" s="53"/>
      <c r="F23" s="45"/>
      <c r="G23" s="47"/>
    </row>
    <row r="24" spans="1:10" s="72" customFormat="1" ht="17.100000000000001" customHeight="1">
      <c r="A24" s="50"/>
      <c r="B24" s="52"/>
      <c r="C24" s="51" t="s">
        <v>31</v>
      </c>
      <c r="D24" s="52"/>
      <c r="E24" s="53"/>
      <c r="F24" s="45"/>
      <c r="G24" s="47"/>
    </row>
    <row r="25" spans="1:10" s="72" customFormat="1" ht="17.100000000000001" customHeight="1">
      <c r="A25" s="50"/>
      <c r="B25" s="67"/>
      <c r="C25" s="68" t="s">
        <v>15</v>
      </c>
      <c r="D25" s="52"/>
      <c r="E25" s="53"/>
      <c r="F25" s="45"/>
      <c r="G25" s="47"/>
    </row>
    <row r="26" spans="1:10" s="72" customFormat="1" ht="17.100000000000001" customHeight="1">
      <c r="A26" s="50"/>
      <c r="B26" s="52"/>
      <c r="C26" s="51" t="s">
        <v>30</v>
      </c>
      <c r="D26" s="52"/>
      <c r="E26" s="53"/>
      <c r="F26" s="45"/>
      <c r="G26" s="47"/>
    </row>
    <row r="27" spans="1:10" s="72" customFormat="1" ht="17.100000000000001" customHeight="1">
      <c r="A27" s="50"/>
      <c r="B27" s="67"/>
      <c r="C27" s="68" t="s">
        <v>16</v>
      </c>
      <c r="D27" s="52"/>
      <c r="E27" s="53"/>
      <c r="F27" s="45"/>
      <c r="G27" s="47"/>
    </row>
    <row r="28" spans="1:10" s="72" customFormat="1" ht="17.100000000000001" customHeight="1">
      <c r="A28" s="50"/>
      <c r="B28" s="52"/>
      <c r="C28" s="42" t="s">
        <v>32</v>
      </c>
      <c r="D28" s="52"/>
      <c r="E28" s="53"/>
      <c r="F28" s="45"/>
      <c r="G28" s="47"/>
    </row>
    <row r="29" spans="1:10" s="72" customFormat="1" ht="17.100000000000001" customHeight="1">
      <c r="A29" s="50"/>
      <c r="B29" s="67"/>
      <c r="C29" s="68" t="s">
        <v>17</v>
      </c>
      <c r="D29" s="52"/>
      <c r="E29" s="53"/>
      <c r="F29" s="45"/>
      <c r="G29" s="47"/>
    </row>
    <row r="30" spans="1:10" s="72" customFormat="1" ht="17.100000000000001" customHeight="1">
      <c r="A30" s="50"/>
      <c r="B30" s="52"/>
      <c r="C30" s="42" t="s">
        <v>47</v>
      </c>
      <c r="D30" s="52"/>
      <c r="E30" s="53"/>
      <c r="F30" s="45"/>
      <c r="G30" s="47"/>
    </row>
    <row r="31" spans="1:10" s="72" customFormat="1" ht="17.100000000000001" customHeight="1">
      <c r="A31" s="50"/>
      <c r="B31" s="52"/>
      <c r="C31" s="68" t="s">
        <v>18</v>
      </c>
      <c r="D31" s="52"/>
      <c r="E31" s="53"/>
      <c r="F31" s="53"/>
      <c r="G31" s="47"/>
    </row>
    <row r="32" spans="1:10" s="72" customFormat="1" ht="17.100000000000001" customHeight="1">
      <c r="A32" s="50"/>
      <c r="B32" s="67"/>
      <c r="C32" s="51" t="s">
        <v>25</v>
      </c>
      <c r="D32" s="52"/>
      <c r="E32" s="53"/>
      <c r="F32" s="45"/>
      <c r="G32" s="47"/>
    </row>
    <row r="33" spans="1:9" s="72" customFormat="1" ht="17.100000000000001" customHeight="1">
      <c r="A33" s="50"/>
      <c r="B33" s="67"/>
      <c r="C33" s="68" t="s">
        <v>19</v>
      </c>
      <c r="D33" s="52"/>
      <c r="E33" s="53"/>
      <c r="F33" s="45"/>
      <c r="G33" s="47"/>
    </row>
    <row r="34" spans="1:9" s="72" customFormat="1" ht="17.100000000000001" customHeight="1">
      <c r="A34" s="50"/>
      <c r="B34" s="52"/>
      <c r="C34" s="51" t="s">
        <v>26</v>
      </c>
      <c r="D34" s="52"/>
      <c r="E34" s="53"/>
      <c r="F34" s="45"/>
      <c r="G34" s="47"/>
    </row>
    <row r="35" spans="1:9" s="72" customFormat="1" ht="17.100000000000001" customHeight="1">
      <c r="A35" s="50"/>
      <c r="B35" s="52"/>
      <c r="C35" s="68" t="s">
        <v>20</v>
      </c>
      <c r="D35" s="52"/>
      <c r="E35" s="53"/>
      <c r="F35" s="45"/>
      <c r="G35" s="47"/>
    </row>
    <row r="36" spans="1:9" s="72" customFormat="1" ht="17.100000000000001" customHeight="1">
      <c r="A36" s="50"/>
      <c r="B36" s="67"/>
      <c r="C36" s="42" t="s">
        <v>42</v>
      </c>
      <c r="D36" s="52"/>
      <c r="E36" s="53"/>
      <c r="F36" s="45"/>
      <c r="G36" s="47"/>
    </row>
    <row r="37" spans="1:9" s="72" customFormat="1" ht="17.100000000000001" customHeight="1">
      <c r="A37" s="50"/>
      <c r="B37" s="52"/>
      <c r="C37" s="68" t="s">
        <v>21</v>
      </c>
      <c r="D37" s="52"/>
      <c r="E37" s="53"/>
      <c r="F37" s="45"/>
      <c r="G37" s="47"/>
    </row>
    <row r="38" spans="1:9" s="72" customFormat="1" ht="17.100000000000001" customHeight="1">
      <c r="A38" s="50"/>
      <c r="B38" s="52"/>
      <c r="C38" s="51" t="s">
        <v>23</v>
      </c>
      <c r="D38" s="52"/>
      <c r="E38" s="53"/>
      <c r="F38" s="45"/>
      <c r="G38" s="47"/>
    </row>
    <row r="39" spans="1:9" s="72" customFormat="1" ht="17.100000000000001" customHeight="1">
      <c r="A39" s="50"/>
      <c r="B39" s="67"/>
      <c r="C39" s="68" t="s">
        <v>22</v>
      </c>
      <c r="D39" s="52"/>
      <c r="E39" s="53"/>
      <c r="F39" s="45"/>
      <c r="G39" s="47"/>
    </row>
    <row r="40" spans="1:9" s="72" customFormat="1" ht="17.100000000000001" customHeight="1">
      <c r="A40" s="50"/>
      <c r="B40" s="52"/>
      <c r="C40" s="51" t="s">
        <v>24</v>
      </c>
      <c r="D40" s="52"/>
      <c r="E40" s="53"/>
      <c r="F40" s="45"/>
      <c r="G40" s="47"/>
    </row>
    <row r="41" spans="1:9" s="72" customFormat="1" ht="17.100000000000001" customHeight="1">
      <c r="A41" s="50"/>
      <c r="B41" s="67" t="s">
        <v>35</v>
      </c>
      <c r="C41" s="69" t="s">
        <v>34</v>
      </c>
      <c r="D41" s="52"/>
      <c r="E41" s="53"/>
      <c r="F41" s="45"/>
      <c r="G41" s="47"/>
    </row>
    <row r="42" spans="1:9" s="72" customFormat="1" ht="17.100000000000001" customHeight="1">
      <c r="A42" s="50"/>
      <c r="B42" s="67"/>
      <c r="C42" s="77"/>
      <c r="D42" s="52"/>
      <c r="E42" s="53"/>
      <c r="F42" s="45"/>
      <c r="G42" s="47"/>
    </row>
    <row r="43" spans="1:9" s="72" customFormat="1" ht="17.100000000000001" customHeight="1">
      <c r="A43" s="50"/>
      <c r="B43" s="31" t="s">
        <v>45</v>
      </c>
      <c r="C43" s="77" t="s">
        <v>43</v>
      </c>
      <c r="D43" s="39">
        <v>1</v>
      </c>
      <c r="E43" s="53">
        <v>1046000</v>
      </c>
      <c r="F43" s="53">
        <v>889100</v>
      </c>
      <c r="G43" s="66">
        <f>IF((D43*F43)&gt;0,(D43*F43)," ")</f>
        <v>889100</v>
      </c>
    </row>
    <row r="44" spans="1:9" s="72" customFormat="1" ht="17.100000000000001" customHeight="1">
      <c r="A44" s="50"/>
      <c r="B44" s="31"/>
      <c r="C44" s="76" t="s">
        <v>46</v>
      </c>
      <c r="D44" s="39">
        <v>1</v>
      </c>
      <c r="E44" s="53">
        <v>240000</v>
      </c>
      <c r="F44" s="53">
        <v>204000</v>
      </c>
      <c r="G44" s="66">
        <f>IF((D44*F44)&gt;0,(D44*F44)," ")</f>
        <v>204000</v>
      </c>
    </row>
    <row r="45" spans="1:9" s="72" customFormat="1" ht="17.100000000000001" customHeight="1" thickBot="1">
      <c r="A45" s="50"/>
      <c r="B45" s="44"/>
      <c r="C45" s="51" t="str">
        <f>IF(ISERROR(VLOOKUP($B45,[1]pdb!$A$1:$F$2899,2,FALSE))," ",VLOOKUP($B45,[1]pdb!$A$1:$F$2899,2,FALSE))</f>
        <v xml:space="preserve"> </v>
      </c>
      <c r="D45" s="54"/>
      <c r="E45" s="53" t="str">
        <f>IF(ISERROR(VLOOKUP($B45,[1]pdb!$A$1:$F$2899,3,FALSE))," ",VLOOKUP($B45,[1]pdb!$A$1:$F$2899,3,FALSE))</f>
        <v xml:space="preserve"> </v>
      </c>
      <c r="F45" s="46"/>
      <c r="G45" s="48" t="str">
        <f>IF((D45*F45)&gt;0,(D45*F45)," ")</f>
        <v xml:space="preserve"> </v>
      </c>
    </row>
    <row r="46" spans="1:9" s="43" customFormat="1" ht="17.100000000000001" customHeight="1">
      <c r="A46" s="85"/>
      <c r="B46" s="85"/>
      <c r="C46" s="85"/>
      <c r="D46" s="85"/>
      <c r="E46" s="85"/>
      <c r="F46" s="85"/>
      <c r="G46" s="85"/>
    </row>
    <row r="47" spans="1:9" s="43" customFormat="1" ht="17.100000000000001" customHeight="1">
      <c r="A47" s="72"/>
      <c r="B47" s="73"/>
      <c r="C47" s="73"/>
      <c r="D47" s="86" t="s">
        <v>36</v>
      </c>
      <c r="E47" s="86"/>
      <c r="F47" s="87">
        <f>SUM(G17:G43)</f>
        <v>5789100</v>
      </c>
      <c r="G47" s="87"/>
      <c r="H47" s="70"/>
      <c r="I47" s="71"/>
    </row>
    <row r="48" spans="1:9" s="43" customFormat="1" ht="17.100000000000001" customHeight="1">
      <c r="A48" s="72"/>
      <c r="B48" s="78"/>
      <c r="C48" s="78"/>
      <c r="D48" s="79" t="s">
        <v>37</v>
      </c>
      <c r="E48" s="79"/>
      <c r="F48" s="80">
        <f>F47*0.1</f>
        <v>578910</v>
      </c>
      <c r="G48" s="80"/>
      <c r="H48" s="70"/>
      <c r="I48" s="71"/>
    </row>
    <row r="49" spans="1:9" s="43" customFormat="1" ht="17.100000000000001" customHeight="1">
      <c r="A49" s="72"/>
      <c r="B49" s="78"/>
      <c r="C49" s="78"/>
      <c r="D49" s="79" t="s">
        <v>38</v>
      </c>
      <c r="E49" s="79"/>
      <c r="F49" s="81">
        <f>F47+F48</f>
        <v>6368010</v>
      </c>
      <c r="G49" s="81"/>
      <c r="H49" s="70"/>
      <c r="I49" s="71"/>
    </row>
    <row r="50" spans="1:9" ht="22.5">
      <c r="C50" s="32"/>
      <c r="D50" s="33"/>
      <c r="E50" s="34"/>
      <c r="F50" s="35"/>
      <c r="G50" s="36"/>
    </row>
    <row r="51" spans="1:9" s="37" customFormat="1" ht="16.5" customHeight="1">
      <c r="B51" s="38"/>
    </row>
    <row r="52" spans="1:9" s="37" customFormat="1" ht="16.5" customHeight="1">
      <c r="B52" s="38"/>
      <c r="C52" s="38"/>
    </row>
  </sheetData>
  <mergeCells count="12">
    <mergeCell ref="A2:G2"/>
    <mergeCell ref="A4:C4"/>
    <mergeCell ref="A8:B8"/>
    <mergeCell ref="A46:G46"/>
    <mergeCell ref="D47:E47"/>
    <mergeCell ref="F47:G47"/>
    <mergeCell ref="B48:C48"/>
    <mergeCell ref="D48:E48"/>
    <mergeCell ref="F48:G48"/>
    <mergeCell ref="B49:C49"/>
    <mergeCell ref="D49:E49"/>
    <mergeCell ref="F49:G49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zoomScaleNormal="100" zoomScaleSheetLayoutView="100" workbookViewId="0">
      <selection activeCell="I33" sqref="I32:I33"/>
    </sheetView>
  </sheetViews>
  <sheetFormatPr defaultRowHeight="13.5"/>
  <cols>
    <col min="1" max="1" width="6.88671875" style="21" customWidth="1"/>
    <col min="2" max="2" width="10" style="21" customWidth="1"/>
    <col min="3" max="3" width="36.44140625" style="21" customWidth="1"/>
    <col min="4" max="4" width="4.6640625" style="21" customWidth="1"/>
    <col min="5" max="5" width="12.88671875" style="21" customWidth="1"/>
    <col min="6" max="6" width="13.109375" style="21" customWidth="1"/>
    <col min="7" max="7" width="13.33203125" style="21" customWidth="1"/>
    <col min="8" max="9" width="8.88671875" style="21"/>
    <col min="10" max="10" width="11.21875" style="21" bestFit="1" customWidth="1"/>
    <col min="11" max="16384" width="8.88671875" style="21"/>
  </cols>
  <sheetData>
    <row r="1" spans="1:7" s="1" customFormat="1"/>
    <row r="2" spans="1:7" s="2" customFormat="1" ht="27.2" customHeight="1">
      <c r="A2" s="82" t="s">
        <v>27</v>
      </c>
      <c r="B2" s="82"/>
      <c r="C2" s="82"/>
      <c r="D2" s="82"/>
      <c r="E2" s="82"/>
      <c r="F2" s="82"/>
      <c r="G2" s="82"/>
    </row>
    <row r="3" spans="1:7" s="2" customFormat="1" ht="27.2" customHeight="1">
      <c r="A3" s="74"/>
      <c r="B3" s="74"/>
      <c r="C3" s="74"/>
      <c r="D3" s="74"/>
      <c r="E3" s="74"/>
      <c r="F3" s="74"/>
      <c r="G3" s="74"/>
    </row>
    <row r="4" spans="1:7" s="1" customFormat="1" ht="19.5" customHeight="1" thickBot="1">
      <c r="A4" s="83" t="s">
        <v>48</v>
      </c>
      <c r="B4" s="83"/>
      <c r="C4" s="83"/>
      <c r="D4" s="3"/>
      <c r="F4" s="3"/>
      <c r="G4" s="3"/>
    </row>
    <row r="5" spans="1:7" s="1" customFormat="1" ht="19.5" customHeight="1">
      <c r="A5" s="4" t="s">
        <v>0</v>
      </c>
      <c r="B5" s="5"/>
      <c r="C5" s="3"/>
      <c r="D5" s="6"/>
      <c r="E5" s="7"/>
      <c r="F5" s="7"/>
      <c r="G5" s="7"/>
    </row>
    <row r="6" spans="1:7" s="1" customFormat="1" ht="9.1999999999999993" customHeight="1">
      <c r="A6" s="6"/>
      <c r="B6" s="8"/>
      <c r="C6" s="3"/>
      <c r="D6" s="6"/>
      <c r="E6" s="9"/>
      <c r="F6" s="9"/>
      <c r="G6" s="10"/>
    </row>
    <row r="7" spans="1:7" s="1" customFormat="1" ht="18" customHeight="1">
      <c r="A7" s="61" t="s">
        <v>28</v>
      </c>
      <c r="B7" s="62"/>
      <c r="C7" s="49"/>
      <c r="D7" s="6"/>
      <c r="E7" s="9"/>
      <c r="F7" s="9"/>
      <c r="G7" s="10"/>
    </row>
    <row r="8" spans="1:7" s="1" customFormat="1" ht="21.95" customHeight="1">
      <c r="A8" s="84" t="s">
        <v>29</v>
      </c>
      <c r="B8" s="84"/>
      <c r="C8" s="60">
        <f>F49</f>
        <v>8403010</v>
      </c>
      <c r="D8" s="6"/>
      <c r="E8" s="11"/>
      <c r="F8" s="11"/>
      <c r="G8" s="10"/>
    </row>
    <row r="9" spans="1:7" s="1" customFormat="1" ht="17.25" customHeight="1">
      <c r="A9" s="12" t="s">
        <v>1</v>
      </c>
      <c r="B9" s="13"/>
      <c r="C9" s="13"/>
      <c r="D9" s="6"/>
      <c r="E9" s="11"/>
      <c r="F9" s="11"/>
      <c r="G9" s="10"/>
    </row>
    <row r="10" spans="1:7" s="1" customFormat="1" ht="18.75" customHeight="1">
      <c r="A10" s="14" t="s">
        <v>2</v>
      </c>
      <c r="B10" s="15"/>
      <c r="C10" s="15"/>
      <c r="D10" s="6"/>
      <c r="E10" s="9"/>
      <c r="F10" s="9"/>
      <c r="G10" s="10"/>
    </row>
    <row r="11" spans="1:7" s="1" customFormat="1" ht="16.5" customHeight="1">
      <c r="A11" s="12" t="s">
        <v>3</v>
      </c>
      <c r="B11" s="13"/>
      <c r="C11" s="13"/>
      <c r="D11" s="6"/>
      <c r="E11" s="9"/>
      <c r="F11" s="9"/>
      <c r="G11" s="10"/>
    </row>
    <row r="12" spans="1:7" s="1" customFormat="1" ht="14.25" customHeight="1">
      <c r="A12" s="16" t="s">
        <v>39</v>
      </c>
      <c r="B12" s="13"/>
      <c r="C12" s="13"/>
      <c r="D12" s="6"/>
      <c r="E12" s="9"/>
      <c r="F12" s="3"/>
      <c r="G12" s="10"/>
    </row>
    <row r="13" spans="1:7" s="1" customFormat="1" ht="14.25" customHeight="1">
      <c r="A13" s="17" t="s">
        <v>4</v>
      </c>
      <c r="B13" s="18"/>
      <c r="C13" s="19">
        <v>42220</v>
      </c>
      <c r="D13" s="6"/>
      <c r="E13" s="20"/>
      <c r="F13" s="3"/>
      <c r="G13" s="10"/>
    </row>
    <row r="14" spans="1:7" ht="9.1999999999999993" customHeight="1" thickBot="1">
      <c r="B14" s="22"/>
      <c r="C14" s="23"/>
      <c r="D14" s="24"/>
      <c r="E14" s="25"/>
      <c r="F14" s="24"/>
      <c r="G14" s="26"/>
    </row>
    <row r="15" spans="1:7" s="43" customFormat="1" ht="27.95" customHeight="1" thickBot="1">
      <c r="A15" s="55" t="s">
        <v>5</v>
      </c>
      <c r="B15" s="56" t="s">
        <v>6</v>
      </c>
      <c r="C15" s="57" t="s">
        <v>7</v>
      </c>
      <c r="D15" s="58" t="s">
        <v>8</v>
      </c>
      <c r="E15" s="57" t="s">
        <v>9</v>
      </c>
      <c r="F15" s="57" t="s">
        <v>10</v>
      </c>
      <c r="G15" s="59" t="s">
        <v>11</v>
      </c>
    </row>
    <row r="16" spans="1:7" s="72" customFormat="1" ht="17.100000000000001" customHeight="1">
      <c r="A16" s="27"/>
      <c r="B16" s="28"/>
      <c r="C16" s="29"/>
      <c r="D16" s="28"/>
      <c r="E16" s="53"/>
      <c r="F16" s="30"/>
      <c r="G16" s="47" t="str">
        <f>IF((D16*F16)&gt;0,(D16*F16)," ")</f>
        <v xml:space="preserve"> </v>
      </c>
    </row>
    <row r="17" spans="1:10" s="72" customFormat="1" ht="17.100000000000001" customHeight="1">
      <c r="A17" s="63"/>
      <c r="B17" s="64" t="s">
        <v>63</v>
      </c>
      <c r="C17" s="91" t="s">
        <v>64</v>
      </c>
      <c r="D17" s="64">
        <v>1</v>
      </c>
      <c r="E17" s="40">
        <v>7950000</v>
      </c>
      <c r="F17" s="65">
        <v>6750000</v>
      </c>
      <c r="G17" s="66">
        <f>IF((D17*F17)&gt;0,(D17*F17)," ")</f>
        <v>6750000</v>
      </c>
      <c r="J17" s="88"/>
    </row>
    <row r="18" spans="1:10" s="72" customFormat="1" ht="17.100000000000001" customHeight="1">
      <c r="A18" s="50"/>
      <c r="B18" s="67"/>
      <c r="C18" s="68" t="s">
        <v>12</v>
      </c>
      <c r="D18" s="52"/>
      <c r="E18" s="53"/>
      <c r="F18" s="45"/>
      <c r="G18" s="47" t="str">
        <f t="shared" ref="G18:G22" si="0">IF((D18*F18)&gt;0,(D18*F18)," ")</f>
        <v xml:space="preserve"> </v>
      </c>
    </row>
    <row r="19" spans="1:10" s="72" customFormat="1" ht="17.100000000000001" customHeight="1">
      <c r="A19" s="50"/>
      <c r="B19" s="52"/>
      <c r="C19" s="89" t="s">
        <v>52</v>
      </c>
      <c r="D19" s="52"/>
      <c r="E19" s="53"/>
      <c r="F19" s="45"/>
      <c r="G19" s="47" t="str">
        <f t="shared" si="0"/>
        <v xml:space="preserve"> </v>
      </c>
    </row>
    <row r="20" spans="1:10" s="72" customFormat="1" ht="17.100000000000001" customHeight="1">
      <c r="A20" s="50"/>
      <c r="B20" s="67"/>
      <c r="C20" s="68" t="s">
        <v>13</v>
      </c>
      <c r="D20" s="52"/>
      <c r="E20" s="53"/>
      <c r="F20" s="45"/>
      <c r="G20" s="47" t="str">
        <f t="shared" si="0"/>
        <v xml:space="preserve"> </v>
      </c>
    </row>
    <row r="21" spans="1:10" s="72" customFormat="1" ht="17.100000000000001" customHeight="1">
      <c r="A21" s="50"/>
      <c r="B21" s="52"/>
      <c r="C21" s="51" t="s">
        <v>53</v>
      </c>
      <c r="D21" s="52"/>
      <c r="E21" s="53"/>
      <c r="F21" s="45"/>
      <c r="G21" s="47" t="str">
        <f t="shared" si="0"/>
        <v xml:space="preserve"> </v>
      </c>
    </row>
    <row r="22" spans="1:10" s="72" customFormat="1" ht="17.100000000000001" customHeight="1">
      <c r="A22" s="50"/>
      <c r="B22" s="67"/>
      <c r="C22" s="68" t="s">
        <v>14</v>
      </c>
      <c r="D22" s="52"/>
      <c r="E22" s="53"/>
      <c r="F22" s="45"/>
      <c r="G22" s="47" t="str">
        <f t="shared" si="0"/>
        <v xml:space="preserve"> </v>
      </c>
    </row>
    <row r="23" spans="1:10" s="72" customFormat="1" ht="17.100000000000001" customHeight="1">
      <c r="A23" s="50"/>
      <c r="B23" s="52"/>
      <c r="C23" s="89" t="s">
        <v>55</v>
      </c>
      <c r="D23" s="52"/>
      <c r="E23" s="53"/>
      <c r="F23" s="45"/>
      <c r="G23" s="47"/>
    </row>
    <row r="24" spans="1:10" s="72" customFormat="1" ht="17.100000000000001" customHeight="1">
      <c r="A24" s="50"/>
      <c r="B24" s="52"/>
      <c r="C24" s="51" t="s">
        <v>56</v>
      </c>
      <c r="D24" s="52"/>
      <c r="E24" s="53"/>
      <c r="F24" s="45"/>
      <c r="G24" s="47"/>
    </row>
    <row r="25" spans="1:10" s="72" customFormat="1" ht="17.100000000000001" customHeight="1">
      <c r="A25" s="50"/>
      <c r="B25" s="67"/>
      <c r="C25" s="68" t="s">
        <v>15</v>
      </c>
      <c r="D25" s="52"/>
      <c r="E25" s="53"/>
      <c r="F25" s="45"/>
      <c r="G25" s="47"/>
    </row>
    <row r="26" spans="1:10" s="72" customFormat="1" ht="17.100000000000001" customHeight="1">
      <c r="A26" s="50"/>
      <c r="B26" s="52"/>
      <c r="C26" s="51" t="s">
        <v>30</v>
      </c>
      <c r="D26" s="52"/>
      <c r="E26" s="53"/>
      <c r="F26" s="45"/>
      <c r="G26" s="47"/>
    </row>
    <row r="27" spans="1:10" s="72" customFormat="1" ht="17.100000000000001" customHeight="1">
      <c r="A27" s="50"/>
      <c r="B27" s="67"/>
      <c r="C27" s="68" t="s">
        <v>16</v>
      </c>
      <c r="D27" s="52"/>
      <c r="E27" s="53"/>
      <c r="F27" s="45"/>
      <c r="G27" s="47"/>
    </row>
    <row r="28" spans="1:10" s="72" customFormat="1" ht="17.100000000000001" customHeight="1">
      <c r="A28" s="50"/>
      <c r="B28" s="52"/>
      <c r="C28" s="89" t="s">
        <v>57</v>
      </c>
      <c r="D28" s="52"/>
      <c r="E28" s="53"/>
      <c r="F28" s="45"/>
      <c r="G28" s="47"/>
    </row>
    <row r="29" spans="1:10" s="72" customFormat="1" ht="17.100000000000001" customHeight="1">
      <c r="A29" s="50"/>
      <c r="B29" s="67"/>
      <c r="C29" s="68" t="s">
        <v>17</v>
      </c>
      <c r="D29" s="52"/>
      <c r="E29" s="53"/>
      <c r="F29" s="45"/>
      <c r="G29" s="47"/>
    </row>
    <row r="30" spans="1:10" s="72" customFormat="1" ht="17.100000000000001" customHeight="1">
      <c r="A30" s="50"/>
      <c r="B30" s="52"/>
      <c r="C30" s="42" t="s">
        <v>65</v>
      </c>
      <c r="D30" s="52"/>
      <c r="E30" s="53"/>
      <c r="F30" s="45"/>
      <c r="G30" s="47"/>
    </row>
    <row r="31" spans="1:10" s="72" customFormat="1" ht="17.100000000000001" customHeight="1">
      <c r="A31" s="50"/>
      <c r="B31" s="52"/>
      <c r="C31" s="68" t="s">
        <v>18</v>
      </c>
      <c r="D31" s="52"/>
      <c r="E31" s="53"/>
      <c r="F31" s="53"/>
      <c r="G31" s="47"/>
    </row>
    <row r="32" spans="1:10" s="72" customFormat="1" ht="17.100000000000001" customHeight="1">
      <c r="A32" s="50"/>
      <c r="B32" s="67"/>
      <c r="C32" s="89" t="s">
        <v>61</v>
      </c>
      <c r="D32" s="52"/>
      <c r="E32" s="53"/>
      <c r="F32" s="45"/>
      <c r="G32" s="47"/>
    </row>
    <row r="33" spans="1:9" s="72" customFormat="1" ht="17.100000000000001" customHeight="1">
      <c r="A33" s="50"/>
      <c r="B33" s="67"/>
      <c r="C33" s="68" t="s">
        <v>19</v>
      </c>
      <c r="D33" s="52"/>
      <c r="E33" s="53"/>
      <c r="F33" s="45"/>
      <c r="G33" s="47"/>
    </row>
    <row r="34" spans="1:9" s="72" customFormat="1" ht="17.100000000000001" customHeight="1">
      <c r="A34" s="50"/>
      <c r="B34" s="52"/>
      <c r="C34" s="51" t="s">
        <v>26</v>
      </c>
      <c r="D34" s="52"/>
      <c r="E34" s="53"/>
      <c r="F34" s="45"/>
      <c r="G34" s="47"/>
    </row>
    <row r="35" spans="1:9" s="72" customFormat="1" ht="17.100000000000001" customHeight="1">
      <c r="B35" s="52"/>
      <c r="C35" s="68" t="s">
        <v>20</v>
      </c>
      <c r="D35" s="52"/>
      <c r="E35" s="53"/>
      <c r="F35" s="45"/>
      <c r="G35" s="47"/>
    </row>
    <row r="36" spans="1:9" s="72" customFormat="1" ht="17.100000000000001" customHeight="1">
      <c r="A36" s="50"/>
      <c r="B36" s="67"/>
      <c r="C36" s="89" t="s">
        <v>58</v>
      </c>
      <c r="D36" s="52"/>
      <c r="E36" s="53"/>
      <c r="F36" s="45"/>
      <c r="G36" s="47"/>
    </row>
    <row r="37" spans="1:9" s="72" customFormat="1" ht="17.100000000000001" customHeight="1">
      <c r="A37" s="50"/>
      <c r="B37" s="52"/>
      <c r="C37" s="68" t="s">
        <v>21</v>
      </c>
      <c r="D37" s="52"/>
      <c r="E37" s="53"/>
      <c r="F37" s="45"/>
      <c r="G37" s="47"/>
    </row>
    <row r="38" spans="1:9" s="72" customFormat="1" ht="17.100000000000001" customHeight="1">
      <c r="A38" s="50"/>
      <c r="B38" s="52"/>
      <c r="C38" s="51" t="s">
        <v>23</v>
      </c>
      <c r="D38" s="52"/>
      <c r="E38" s="53"/>
      <c r="F38" s="45"/>
      <c r="G38" s="47"/>
    </row>
    <row r="39" spans="1:9" s="72" customFormat="1" ht="17.100000000000001" customHeight="1">
      <c r="A39" s="50"/>
      <c r="B39" s="67"/>
      <c r="C39" s="68" t="s">
        <v>22</v>
      </c>
      <c r="D39" s="52"/>
      <c r="E39" s="53"/>
      <c r="F39" s="45"/>
      <c r="G39" s="47"/>
    </row>
    <row r="40" spans="1:9" s="72" customFormat="1" ht="17.100000000000001" customHeight="1">
      <c r="A40" s="50"/>
      <c r="B40" s="52"/>
      <c r="C40" s="51" t="s">
        <v>24</v>
      </c>
      <c r="D40" s="52"/>
      <c r="E40" s="53"/>
      <c r="F40" s="45"/>
      <c r="G40" s="47"/>
    </row>
    <row r="41" spans="1:9" s="72" customFormat="1" ht="17.100000000000001" customHeight="1">
      <c r="A41" s="50"/>
      <c r="B41" s="67" t="s">
        <v>35</v>
      </c>
      <c r="C41" s="69" t="s">
        <v>34</v>
      </c>
      <c r="D41" s="52"/>
      <c r="E41" s="53"/>
      <c r="F41" s="45"/>
      <c r="G41" s="47"/>
    </row>
    <row r="42" spans="1:9" s="72" customFormat="1" ht="17.100000000000001" customHeight="1">
      <c r="A42" s="50"/>
      <c r="B42" s="67"/>
      <c r="C42" s="77"/>
      <c r="D42" s="52"/>
      <c r="E42" s="53"/>
      <c r="F42" s="45"/>
      <c r="G42" s="47"/>
    </row>
    <row r="43" spans="1:9" s="72" customFormat="1" ht="17.100000000000001" customHeight="1">
      <c r="A43" s="50"/>
      <c r="B43" s="31" t="s">
        <v>45</v>
      </c>
      <c r="C43" s="77" t="s">
        <v>43</v>
      </c>
      <c r="D43" s="39">
        <v>1</v>
      </c>
      <c r="E43" s="53">
        <v>1046000</v>
      </c>
      <c r="F43" s="53">
        <v>889100</v>
      </c>
      <c r="G43" s="66">
        <f>IF((D43*F43)&gt;0,(D43*F43)," ")</f>
        <v>889100</v>
      </c>
    </row>
    <row r="44" spans="1:9" s="72" customFormat="1" ht="17.100000000000001" customHeight="1">
      <c r="A44" s="50"/>
      <c r="B44" s="31"/>
      <c r="C44" s="76" t="s">
        <v>46</v>
      </c>
      <c r="D44" s="39">
        <v>1</v>
      </c>
      <c r="E44" s="53">
        <v>240000</v>
      </c>
      <c r="F44" s="53">
        <v>204000</v>
      </c>
      <c r="G44" s="66">
        <f>IF((D44*F44)&gt;0,(D44*F44)," ")</f>
        <v>204000</v>
      </c>
    </row>
    <row r="45" spans="1:9" s="72" customFormat="1" ht="17.100000000000001" customHeight="1" thickBot="1">
      <c r="A45" s="50"/>
      <c r="B45" s="44"/>
      <c r="C45" s="51" t="str">
        <f>IF(ISERROR(VLOOKUP($B45,[1]pdb!$A$1:$F$2899,2,FALSE))," ",VLOOKUP($B45,[1]pdb!$A$1:$F$2899,2,FALSE))</f>
        <v xml:space="preserve"> </v>
      </c>
      <c r="D45" s="54"/>
      <c r="E45" s="53" t="str">
        <f>IF(ISERROR(VLOOKUP($B45,[1]pdb!$A$1:$F$2899,3,FALSE))," ",VLOOKUP($B45,[1]pdb!$A$1:$F$2899,3,FALSE))</f>
        <v xml:space="preserve"> </v>
      </c>
      <c r="F45" s="46"/>
      <c r="G45" s="48" t="str">
        <f>IF((D45*F45)&gt;0,(D45*F45)," ")</f>
        <v xml:space="preserve"> </v>
      </c>
    </row>
    <row r="46" spans="1:9" s="43" customFormat="1" ht="17.100000000000001" customHeight="1">
      <c r="A46" s="85"/>
      <c r="B46" s="85"/>
      <c r="C46" s="85"/>
      <c r="D46" s="85"/>
      <c r="E46" s="85"/>
      <c r="F46" s="85"/>
      <c r="G46" s="85"/>
    </row>
    <row r="47" spans="1:9" s="43" customFormat="1" ht="17.100000000000001" customHeight="1">
      <c r="A47" s="72"/>
      <c r="B47" s="75"/>
      <c r="C47" s="75"/>
      <c r="D47" s="86" t="s">
        <v>36</v>
      </c>
      <c r="E47" s="86"/>
      <c r="F47" s="87">
        <f>SUM(G17:G43)</f>
        <v>7639100</v>
      </c>
      <c r="G47" s="87"/>
      <c r="H47" s="70"/>
      <c r="I47" s="71"/>
    </row>
    <row r="48" spans="1:9" s="43" customFormat="1" ht="17.100000000000001" customHeight="1">
      <c r="A48" s="72"/>
      <c r="B48" s="78"/>
      <c r="C48" s="78"/>
      <c r="D48" s="79" t="s">
        <v>37</v>
      </c>
      <c r="E48" s="79"/>
      <c r="F48" s="80">
        <f>F47*0.1</f>
        <v>763910</v>
      </c>
      <c r="G48" s="80"/>
      <c r="H48" s="70"/>
      <c r="I48" s="71"/>
    </row>
    <row r="49" spans="1:9" s="43" customFormat="1" ht="17.100000000000001" customHeight="1">
      <c r="A49" s="72"/>
      <c r="B49" s="78"/>
      <c r="C49" s="78"/>
      <c r="D49" s="79" t="s">
        <v>38</v>
      </c>
      <c r="E49" s="79"/>
      <c r="F49" s="81">
        <f>F47+F48</f>
        <v>8403010</v>
      </c>
      <c r="G49" s="81"/>
      <c r="H49" s="70"/>
      <c r="I49" s="71"/>
    </row>
    <row r="50" spans="1:9" ht="22.5">
      <c r="C50" s="32"/>
      <c r="D50" s="33"/>
      <c r="E50" s="34"/>
      <c r="F50" s="35"/>
      <c r="G50" s="36"/>
    </row>
    <row r="51" spans="1:9" s="37" customFormat="1" ht="16.5" customHeight="1">
      <c r="B51" s="38"/>
    </row>
    <row r="52" spans="1:9" s="37" customFormat="1" ht="16.5" customHeight="1">
      <c r="B52" s="38"/>
      <c r="C52" s="38"/>
    </row>
  </sheetData>
  <mergeCells count="12">
    <mergeCell ref="B48:C48"/>
    <mergeCell ref="D48:E48"/>
    <mergeCell ref="F48:G48"/>
    <mergeCell ref="B49:C49"/>
    <mergeCell ref="D49:E49"/>
    <mergeCell ref="F49:G49"/>
    <mergeCell ref="A2:G2"/>
    <mergeCell ref="A4:C4"/>
    <mergeCell ref="A8:B8"/>
    <mergeCell ref="A46:G46"/>
    <mergeCell ref="D47:E47"/>
    <mergeCell ref="F47:G47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opLeftCell="A7" zoomScaleNormal="100" zoomScaleSheetLayoutView="100" workbookViewId="0">
      <selection activeCell="D35" sqref="D35"/>
    </sheetView>
  </sheetViews>
  <sheetFormatPr defaultRowHeight="13.5"/>
  <cols>
    <col min="1" max="1" width="6.88671875" style="21" customWidth="1"/>
    <col min="2" max="2" width="10" style="21" customWidth="1"/>
    <col min="3" max="3" width="36.44140625" style="21" customWidth="1"/>
    <col min="4" max="4" width="4.6640625" style="21" customWidth="1"/>
    <col min="5" max="5" width="12.88671875" style="21" customWidth="1"/>
    <col min="6" max="6" width="13.109375" style="21" customWidth="1"/>
    <col min="7" max="7" width="13.33203125" style="21" customWidth="1"/>
    <col min="8" max="9" width="8.88671875" style="21"/>
    <col min="10" max="10" width="11.21875" style="21" bestFit="1" customWidth="1"/>
    <col min="11" max="16384" width="8.88671875" style="21"/>
  </cols>
  <sheetData>
    <row r="1" spans="1:7" s="1" customFormat="1"/>
    <row r="2" spans="1:7" s="2" customFormat="1" ht="27.2" customHeight="1">
      <c r="A2" s="82" t="s">
        <v>27</v>
      </c>
      <c r="B2" s="82"/>
      <c r="C2" s="82"/>
      <c r="D2" s="82"/>
      <c r="E2" s="82"/>
      <c r="F2" s="82"/>
      <c r="G2" s="82"/>
    </row>
    <row r="3" spans="1:7" s="2" customFormat="1" ht="27.2" customHeight="1">
      <c r="A3" s="74"/>
      <c r="B3" s="74"/>
      <c r="C3" s="74"/>
      <c r="D3" s="74"/>
      <c r="E3" s="74"/>
      <c r="F3" s="74"/>
      <c r="G3" s="74"/>
    </row>
    <row r="4" spans="1:7" s="1" customFormat="1" ht="19.5" customHeight="1" thickBot="1">
      <c r="A4" s="83" t="s">
        <v>48</v>
      </c>
      <c r="B4" s="83"/>
      <c r="C4" s="83"/>
      <c r="D4" s="3"/>
      <c r="F4" s="3"/>
      <c r="G4" s="3"/>
    </row>
    <row r="5" spans="1:7" s="1" customFormat="1" ht="19.5" customHeight="1">
      <c r="A5" s="4" t="s">
        <v>0</v>
      </c>
      <c r="B5" s="5"/>
      <c r="C5" s="3"/>
      <c r="D5" s="6"/>
      <c r="E5" s="7"/>
      <c r="F5" s="7"/>
      <c r="G5" s="7"/>
    </row>
    <row r="6" spans="1:7" s="1" customFormat="1" ht="9.1999999999999993" customHeight="1">
      <c r="A6" s="6"/>
      <c r="B6" s="8"/>
      <c r="C6" s="3"/>
      <c r="D6" s="6"/>
      <c r="E6" s="9"/>
      <c r="F6" s="9"/>
      <c r="G6" s="10"/>
    </row>
    <row r="7" spans="1:7" s="1" customFormat="1" ht="18" customHeight="1">
      <c r="A7" s="61" t="s">
        <v>28</v>
      </c>
      <c r="B7" s="62"/>
      <c r="C7" s="49"/>
      <c r="D7" s="6"/>
      <c r="E7" s="9"/>
      <c r="F7" s="9"/>
      <c r="G7" s="10"/>
    </row>
    <row r="8" spans="1:7" s="1" customFormat="1" ht="21.95" customHeight="1">
      <c r="A8" s="84" t="s">
        <v>29</v>
      </c>
      <c r="B8" s="84"/>
      <c r="C8" s="60">
        <f>F49</f>
        <v>9690010</v>
      </c>
      <c r="D8" s="6"/>
      <c r="E8" s="11"/>
      <c r="F8" s="11"/>
      <c r="G8" s="10"/>
    </row>
    <row r="9" spans="1:7" s="1" customFormat="1" ht="17.25" customHeight="1">
      <c r="A9" s="12" t="s">
        <v>1</v>
      </c>
      <c r="B9" s="13"/>
      <c r="C9" s="13"/>
      <c r="D9" s="6"/>
      <c r="E9" s="11"/>
      <c r="F9" s="11"/>
      <c r="G9" s="10"/>
    </row>
    <row r="10" spans="1:7" s="1" customFormat="1" ht="18.75" customHeight="1">
      <c r="A10" s="14" t="s">
        <v>2</v>
      </c>
      <c r="B10" s="15"/>
      <c r="C10" s="15"/>
      <c r="D10" s="6"/>
      <c r="E10" s="9"/>
      <c r="F10" s="9"/>
      <c r="G10" s="10"/>
    </row>
    <row r="11" spans="1:7" s="1" customFormat="1" ht="16.5" customHeight="1">
      <c r="A11" s="12" t="s">
        <v>3</v>
      </c>
      <c r="B11" s="13"/>
      <c r="C11" s="13"/>
      <c r="D11" s="6"/>
      <c r="E11" s="9"/>
      <c r="F11" s="9"/>
      <c r="G11" s="10"/>
    </row>
    <row r="12" spans="1:7" s="1" customFormat="1" ht="14.25" customHeight="1">
      <c r="A12" s="16" t="s">
        <v>39</v>
      </c>
      <c r="B12" s="13"/>
      <c r="C12" s="13"/>
      <c r="D12" s="6"/>
      <c r="E12" s="9"/>
      <c r="F12" s="3"/>
      <c r="G12" s="10"/>
    </row>
    <row r="13" spans="1:7" s="1" customFormat="1" ht="14.25" customHeight="1">
      <c r="A13" s="17" t="s">
        <v>4</v>
      </c>
      <c r="B13" s="18"/>
      <c r="C13" s="19">
        <v>42220</v>
      </c>
      <c r="D13" s="6"/>
      <c r="E13" s="20"/>
      <c r="F13" s="3"/>
      <c r="G13" s="10"/>
    </row>
    <row r="14" spans="1:7" ht="9.1999999999999993" customHeight="1" thickBot="1">
      <c r="B14" s="22"/>
      <c r="C14" s="23"/>
      <c r="D14" s="24"/>
      <c r="E14" s="25"/>
      <c r="F14" s="24"/>
      <c r="G14" s="26"/>
    </row>
    <row r="15" spans="1:7" s="43" customFormat="1" ht="27.95" customHeight="1" thickBot="1">
      <c r="A15" s="55" t="s">
        <v>5</v>
      </c>
      <c r="B15" s="56" t="s">
        <v>6</v>
      </c>
      <c r="C15" s="57" t="s">
        <v>7</v>
      </c>
      <c r="D15" s="58" t="s">
        <v>8</v>
      </c>
      <c r="E15" s="57" t="s">
        <v>9</v>
      </c>
      <c r="F15" s="57" t="s">
        <v>10</v>
      </c>
      <c r="G15" s="59" t="s">
        <v>11</v>
      </c>
    </row>
    <row r="16" spans="1:7" s="72" customFormat="1" ht="17.100000000000001" customHeight="1">
      <c r="A16" s="27"/>
      <c r="B16" s="28"/>
      <c r="C16" s="29"/>
      <c r="D16" s="28"/>
      <c r="E16" s="53"/>
      <c r="F16" s="30"/>
      <c r="G16" s="47" t="str">
        <f>IF((D16*F16)&gt;0,(D16*F16)," ")</f>
        <v xml:space="preserve"> </v>
      </c>
    </row>
    <row r="17" spans="1:10" s="72" customFormat="1" ht="17.100000000000001" customHeight="1">
      <c r="A17" s="63"/>
      <c r="B17" s="64" t="s">
        <v>63</v>
      </c>
      <c r="C17" s="91" t="s">
        <v>64</v>
      </c>
      <c r="D17" s="64">
        <v>1</v>
      </c>
      <c r="E17" s="40">
        <v>9400000</v>
      </c>
      <c r="F17" s="65">
        <v>7920000</v>
      </c>
      <c r="G17" s="66">
        <f>IF((D17*F17)&gt;0,(D17*F17)," ")</f>
        <v>7920000</v>
      </c>
      <c r="J17" s="88"/>
    </row>
    <row r="18" spans="1:10" s="72" customFormat="1" ht="17.100000000000001" customHeight="1">
      <c r="A18" s="50"/>
      <c r="B18" s="67"/>
      <c r="C18" s="68" t="s">
        <v>12</v>
      </c>
      <c r="D18" s="52"/>
      <c r="E18" s="53"/>
      <c r="F18" s="45"/>
      <c r="G18" s="47" t="str">
        <f t="shared" ref="G18:G22" si="0">IF((D18*F18)&gt;0,(D18*F18)," ")</f>
        <v xml:space="preserve"> </v>
      </c>
    </row>
    <row r="19" spans="1:10" s="72" customFormat="1" ht="17.100000000000001" customHeight="1">
      <c r="A19" s="50"/>
      <c r="B19" s="52"/>
      <c r="C19" s="89" t="s">
        <v>52</v>
      </c>
      <c r="D19" s="52"/>
      <c r="E19" s="53"/>
      <c r="F19" s="45"/>
      <c r="G19" s="47" t="str">
        <f t="shared" si="0"/>
        <v xml:space="preserve"> </v>
      </c>
    </row>
    <row r="20" spans="1:10" s="72" customFormat="1" ht="17.100000000000001" customHeight="1">
      <c r="A20" s="50"/>
      <c r="B20" s="67"/>
      <c r="C20" s="68" t="s">
        <v>13</v>
      </c>
      <c r="D20" s="52"/>
      <c r="E20" s="53"/>
      <c r="F20" s="45"/>
      <c r="G20" s="47" t="str">
        <f t="shared" si="0"/>
        <v xml:space="preserve"> </v>
      </c>
    </row>
    <row r="21" spans="1:10" s="72" customFormat="1" ht="17.100000000000001" customHeight="1">
      <c r="A21" s="50"/>
      <c r="B21" s="52"/>
      <c r="C21" s="51" t="s">
        <v>53</v>
      </c>
      <c r="D21" s="52"/>
      <c r="E21" s="53"/>
      <c r="F21" s="45"/>
      <c r="G21" s="47" t="str">
        <f t="shared" si="0"/>
        <v xml:space="preserve"> </v>
      </c>
    </row>
    <row r="22" spans="1:10" s="72" customFormat="1" ht="17.100000000000001" customHeight="1">
      <c r="A22" s="50"/>
      <c r="B22" s="67"/>
      <c r="C22" s="68" t="s">
        <v>14</v>
      </c>
      <c r="D22" s="52"/>
      <c r="E22" s="53"/>
      <c r="F22" s="45"/>
      <c r="G22" s="47" t="str">
        <f t="shared" si="0"/>
        <v xml:space="preserve"> </v>
      </c>
    </row>
    <row r="23" spans="1:10" s="72" customFormat="1" ht="17.100000000000001" customHeight="1">
      <c r="A23" s="50"/>
      <c r="B23" s="52"/>
      <c r="C23" s="89" t="s">
        <v>55</v>
      </c>
      <c r="D23" s="52"/>
      <c r="E23" s="53"/>
      <c r="F23" s="45"/>
      <c r="G23" s="47"/>
    </row>
    <row r="24" spans="1:10" s="72" customFormat="1" ht="17.100000000000001" customHeight="1">
      <c r="A24" s="50"/>
      <c r="B24" s="52"/>
      <c r="C24" s="51" t="s">
        <v>56</v>
      </c>
      <c r="D24" s="52"/>
      <c r="E24" s="53"/>
      <c r="F24" s="45"/>
      <c r="G24" s="47"/>
    </row>
    <row r="25" spans="1:10" s="72" customFormat="1" ht="17.100000000000001" customHeight="1">
      <c r="A25" s="50"/>
      <c r="B25" s="67"/>
      <c r="C25" s="68" t="s">
        <v>15</v>
      </c>
      <c r="D25" s="52"/>
      <c r="E25" s="53"/>
      <c r="F25" s="45"/>
      <c r="G25" s="47"/>
    </row>
    <row r="26" spans="1:10" s="72" customFormat="1" ht="17.100000000000001" customHeight="1">
      <c r="A26" s="50"/>
      <c r="B26" s="52"/>
      <c r="C26" s="51" t="s">
        <v>30</v>
      </c>
      <c r="D26" s="52"/>
      <c r="E26" s="53"/>
      <c r="F26" s="45"/>
      <c r="G26" s="47"/>
    </row>
    <row r="27" spans="1:10" s="72" customFormat="1" ht="17.100000000000001" customHeight="1">
      <c r="A27" s="50"/>
      <c r="B27" s="67"/>
      <c r="C27" s="68" t="s">
        <v>16</v>
      </c>
      <c r="D27" s="52"/>
      <c r="E27" s="53"/>
      <c r="F27" s="45"/>
      <c r="G27" s="47"/>
    </row>
    <row r="28" spans="1:10" s="72" customFormat="1" ht="17.100000000000001" customHeight="1">
      <c r="A28" s="50"/>
      <c r="B28" s="52"/>
      <c r="C28" s="89" t="s">
        <v>57</v>
      </c>
      <c r="D28" s="52"/>
      <c r="E28" s="53"/>
      <c r="F28" s="45"/>
      <c r="G28" s="47"/>
    </row>
    <row r="29" spans="1:10" s="72" customFormat="1" ht="17.100000000000001" customHeight="1">
      <c r="A29" s="50"/>
      <c r="B29" s="67"/>
      <c r="C29" s="68" t="s">
        <v>17</v>
      </c>
      <c r="D29" s="52"/>
      <c r="E29" s="53"/>
      <c r="F29" s="45"/>
      <c r="G29" s="47"/>
    </row>
    <row r="30" spans="1:10" s="72" customFormat="1" ht="17.100000000000001" customHeight="1">
      <c r="A30" s="50"/>
      <c r="B30" s="52"/>
      <c r="C30" s="89" t="s">
        <v>62</v>
      </c>
      <c r="D30" s="52"/>
      <c r="E30" s="53"/>
      <c r="F30" s="45"/>
      <c r="G30" s="47"/>
    </row>
    <row r="31" spans="1:10" s="72" customFormat="1" ht="17.100000000000001" customHeight="1">
      <c r="A31" s="50"/>
      <c r="B31" s="52"/>
      <c r="C31" s="68" t="s">
        <v>18</v>
      </c>
      <c r="D31" s="52"/>
      <c r="E31" s="53"/>
      <c r="F31" s="53"/>
      <c r="G31" s="47"/>
    </row>
    <row r="32" spans="1:10" s="72" customFormat="1" ht="17.100000000000001" customHeight="1">
      <c r="A32" s="50"/>
      <c r="B32" s="67"/>
      <c r="C32" s="89" t="s">
        <v>61</v>
      </c>
      <c r="D32" s="52"/>
      <c r="E32" s="53"/>
      <c r="F32" s="45"/>
      <c r="G32" s="47"/>
    </row>
    <row r="33" spans="1:9" s="72" customFormat="1" ht="17.100000000000001" customHeight="1">
      <c r="A33" s="50"/>
      <c r="B33" s="67"/>
      <c r="C33" s="68" t="s">
        <v>19</v>
      </c>
      <c r="D33" s="52"/>
      <c r="E33" s="53"/>
      <c r="F33" s="45"/>
      <c r="G33" s="47"/>
    </row>
    <row r="34" spans="1:9" s="72" customFormat="1" ht="17.100000000000001" customHeight="1">
      <c r="A34" s="50"/>
      <c r="B34" s="52"/>
      <c r="C34" s="51" t="s">
        <v>26</v>
      </c>
      <c r="D34" s="52"/>
      <c r="E34" s="53"/>
      <c r="F34" s="45"/>
      <c r="G34" s="47"/>
    </row>
    <row r="35" spans="1:9" s="72" customFormat="1" ht="17.100000000000001" customHeight="1">
      <c r="B35" s="52"/>
      <c r="C35" s="68" t="s">
        <v>20</v>
      </c>
      <c r="D35" s="52"/>
      <c r="E35" s="53"/>
      <c r="F35" s="45"/>
      <c r="G35" s="47"/>
    </row>
    <row r="36" spans="1:9" s="72" customFormat="1" ht="17.100000000000001" customHeight="1">
      <c r="A36" s="50"/>
      <c r="B36" s="67"/>
      <c r="C36" s="89" t="s">
        <v>58</v>
      </c>
      <c r="D36" s="52"/>
      <c r="E36" s="53"/>
      <c r="F36" s="45"/>
      <c r="G36" s="47"/>
    </row>
    <row r="37" spans="1:9" s="72" customFormat="1" ht="17.100000000000001" customHeight="1">
      <c r="A37" s="50"/>
      <c r="B37" s="52"/>
      <c r="C37" s="68" t="s">
        <v>21</v>
      </c>
      <c r="D37" s="52"/>
      <c r="E37" s="53"/>
      <c r="F37" s="45"/>
      <c r="G37" s="47"/>
    </row>
    <row r="38" spans="1:9" s="72" customFormat="1" ht="17.100000000000001" customHeight="1">
      <c r="A38" s="50"/>
      <c r="B38" s="52"/>
      <c r="C38" s="51" t="s">
        <v>23</v>
      </c>
      <c r="D38" s="52"/>
      <c r="E38" s="53"/>
      <c r="F38" s="45"/>
      <c r="G38" s="47"/>
    </row>
    <row r="39" spans="1:9" s="72" customFormat="1" ht="17.100000000000001" customHeight="1">
      <c r="A39" s="50"/>
      <c r="B39" s="67"/>
      <c r="C39" s="68" t="s">
        <v>22</v>
      </c>
      <c r="D39" s="52"/>
      <c r="E39" s="53"/>
      <c r="F39" s="45"/>
      <c r="G39" s="47"/>
    </row>
    <row r="40" spans="1:9" s="72" customFormat="1" ht="17.100000000000001" customHeight="1">
      <c r="A40" s="50"/>
      <c r="B40" s="52"/>
      <c r="C40" s="51" t="s">
        <v>24</v>
      </c>
      <c r="D40" s="52"/>
      <c r="E40" s="53"/>
      <c r="F40" s="45"/>
      <c r="G40" s="47"/>
    </row>
    <row r="41" spans="1:9" s="72" customFormat="1" ht="17.100000000000001" customHeight="1">
      <c r="A41" s="50"/>
      <c r="B41" s="67" t="s">
        <v>35</v>
      </c>
      <c r="C41" s="69" t="s">
        <v>34</v>
      </c>
      <c r="D41" s="52"/>
      <c r="E41" s="53"/>
      <c r="F41" s="45"/>
      <c r="G41" s="47"/>
    </row>
    <row r="42" spans="1:9" s="72" customFormat="1" ht="17.100000000000001" customHeight="1">
      <c r="A42" s="50"/>
      <c r="B42" s="67"/>
      <c r="C42" s="77"/>
      <c r="D42" s="52"/>
      <c r="E42" s="53"/>
      <c r="F42" s="45"/>
      <c r="G42" s="47"/>
    </row>
    <row r="43" spans="1:9" s="72" customFormat="1" ht="17.100000000000001" customHeight="1">
      <c r="A43" s="50"/>
      <c r="B43" s="31" t="s">
        <v>45</v>
      </c>
      <c r="C43" s="77" t="s">
        <v>43</v>
      </c>
      <c r="D43" s="39">
        <v>1</v>
      </c>
      <c r="E43" s="53">
        <v>1046000</v>
      </c>
      <c r="F43" s="53">
        <v>889100</v>
      </c>
      <c r="G43" s="66">
        <f>IF((D43*F43)&gt;0,(D43*F43)," ")</f>
        <v>889100</v>
      </c>
    </row>
    <row r="44" spans="1:9" s="72" customFormat="1" ht="17.100000000000001" customHeight="1">
      <c r="A44" s="50"/>
      <c r="B44" s="31"/>
      <c r="C44" s="76" t="s">
        <v>46</v>
      </c>
      <c r="D44" s="39">
        <v>1</v>
      </c>
      <c r="E44" s="53">
        <v>240000</v>
      </c>
      <c r="F44" s="53">
        <v>204000</v>
      </c>
      <c r="G44" s="66">
        <f>IF((D44*F44)&gt;0,(D44*F44)," ")</f>
        <v>204000</v>
      </c>
    </row>
    <row r="45" spans="1:9" s="72" customFormat="1" ht="17.100000000000001" customHeight="1" thickBot="1">
      <c r="A45" s="50"/>
      <c r="B45" s="44"/>
      <c r="C45" s="51" t="str">
        <f>IF(ISERROR(VLOOKUP($B45,[1]pdb!$A$1:$F$2899,2,FALSE))," ",VLOOKUP($B45,[1]pdb!$A$1:$F$2899,2,FALSE))</f>
        <v xml:space="preserve"> </v>
      </c>
      <c r="D45" s="54"/>
      <c r="E45" s="53" t="str">
        <f>IF(ISERROR(VLOOKUP($B45,[1]pdb!$A$1:$F$2899,3,FALSE))," ",VLOOKUP($B45,[1]pdb!$A$1:$F$2899,3,FALSE))</f>
        <v xml:space="preserve"> </v>
      </c>
      <c r="F45" s="46"/>
      <c r="G45" s="48" t="str">
        <f>IF((D45*F45)&gt;0,(D45*F45)," ")</f>
        <v xml:space="preserve"> </v>
      </c>
    </row>
    <row r="46" spans="1:9" s="43" customFormat="1" ht="17.100000000000001" customHeight="1">
      <c r="A46" s="85"/>
      <c r="B46" s="85"/>
      <c r="C46" s="85"/>
      <c r="D46" s="85"/>
      <c r="E46" s="85"/>
      <c r="F46" s="85"/>
      <c r="G46" s="85"/>
    </row>
    <row r="47" spans="1:9" s="43" customFormat="1" ht="17.100000000000001" customHeight="1">
      <c r="A47" s="72"/>
      <c r="B47" s="75"/>
      <c r="C47" s="75"/>
      <c r="D47" s="86" t="s">
        <v>36</v>
      </c>
      <c r="E47" s="86"/>
      <c r="F47" s="87">
        <f>SUM(G17:G43)</f>
        <v>8809100</v>
      </c>
      <c r="G47" s="87"/>
      <c r="H47" s="70"/>
      <c r="I47" s="71"/>
    </row>
    <row r="48" spans="1:9" s="43" customFormat="1" ht="17.100000000000001" customHeight="1">
      <c r="A48" s="72"/>
      <c r="B48" s="78"/>
      <c r="C48" s="78"/>
      <c r="D48" s="79" t="s">
        <v>37</v>
      </c>
      <c r="E48" s="79"/>
      <c r="F48" s="80">
        <f>F47*0.1</f>
        <v>880910</v>
      </c>
      <c r="G48" s="80"/>
      <c r="H48" s="70"/>
      <c r="I48" s="71"/>
    </row>
    <row r="49" spans="1:9" s="43" customFormat="1" ht="17.100000000000001" customHeight="1">
      <c r="A49" s="72"/>
      <c r="B49" s="78"/>
      <c r="C49" s="78"/>
      <c r="D49" s="79" t="s">
        <v>38</v>
      </c>
      <c r="E49" s="79"/>
      <c r="F49" s="81">
        <f>F47+F48</f>
        <v>9690010</v>
      </c>
      <c r="G49" s="81"/>
      <c r="H49" s="70"/>
      <c r="I49" s="71"/>
    </row>
    <row r="50" spans="1:9" ht="22.5">
      <c r="C50" s="32"/>
      <c r="D50" s="33"/>
      <c r="E50" s="34"/>
      <c r="F50" s="35"/>
      <c r="G50" s="36"/>
    </row>
    <row r="51" spans="1:9" s="37" customFormat="1" ht="16.5" customHeight="1">
      <c r="B51" s="38"/>
    </row>
    <row r="52" spans="1:9" s="37" customFormat="1" ht="16.5" customHeight="1">
      <c r="B52" s="38"/>
      <c r="C52" s="38"/>
    </row>
  </sheetData>
  <mergeCells count="12">
    <mergeCell ref="B48:C48"/>
    <mergeCell ref="D48:E48"/>
    <mergeCell ref="F48:G48"/>
    <mergeCell ref="B49:C49"/>
    <mergeCell ref="D49:E49"/>
    <mergeCell ref="F49:G49"/>
    <mergeCell ref="A2:G2"/>
    <mergeCell ref="A4:C4"/>
    <mergeCell ref="A8:B8"/>
    <mergeCell ref="A46:G46"/>
    <mergeCell ref="D47:E47"/>
    <mergeCell ref="F47:G47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기본형</vt:lpstr>
      <vt:lpstr>중급형</vt:lpstr>
      <vt:lpstr>고급형</vt:lpstr>
      <vt:lpstr>고급형 (2)</vt:lpstr>
      <vt:lpstr>고급형!Print_Area</vt:lpstr>
      <vt:lpstr>'고급형 (2)'!Print_Area</vt:lpstr>
      <vt:lpstr>기본형!Print_Area</vt:lpstr>
      <vt:lpstr>중급형!Print_Area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2012-06-28T01:24:33Z</cp:lastPrinted>
  <dcterms:created xsi:type="dcterms:W3CDTF">2010-11-10T02:09:48Z</dcterms:created>
  <dcterms:modified xsi:type="dcterms:W3CDTF">2015-08-05T02:32:58Z</dcterms:modified>
</cp:coreProperties>
</file>