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19320" windowHeight="11520"/>
  </bookViews>
  <sheets>
    <sheet name="모노기" sheetId="4" r:id="rId1"/>
    <sheet name="컬러기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B21" i="4" l="1"/>
  <c r="B7" i="4"/>
  <c r="B8" i="4" s="1"/>
  <c r="B9" i="4" s="1"/>
  <c r="I8" i="1" l="1"/>
  <c r="I30" i="1"/>
  <c r="I29" i="1"/>
  <c r="I26" i="1"/>
  <c r="I21" i="1"/>
  <c r="I11" i="1" l="1"/>
  <c r="B8" i="1" l="1"/>
  <c r="Q8" i="1" l="1"/>
  <c r="P8" i="1"/>
  <c r="O8" i="1"/>
  <c r="N8" i="1"/>
  <c r="M8" i="1"/>
  <c r="L8" i="1"/>
  <c r="K8" i="1"/>
  <c r="J8" i="1"/>
  <c r="H8" i="1"/>
  <c r="G8" i="1"/>
  <c r="F8" i="1"/>
  <c r="E8" i="1"/>
  <c r="C8" i="1"/>
  <c r="O10" i="1" l="1"/>
  <c r="O11" i="1" s="1"/>
  <c r="Q29" i="1"/>
  <c r="Q26" i="1"/>
  <c r="Q21" i="1"/>
  <c r="Q10" i="1"/>
  <c r="Q11" i="1" s="1"/>
  <c r="O29" i="1"/>
  <c r="O26" i="1"/>
  <c r="O21" i="1"/>
  <c r="O30" i="1" l="1"/>
  <c r="Q30" i="1"/>
  <c r="I7" i="4"/>
  <c r="I8" i="4" s="1"/>
  <c r="I9" i="4" s="1"/>
  <c r="H7" i="4"/>
  <c r="H8" i="4" s="1"/>
  <c r="H9" i="4" s="1"/>
  <c r="F7" i="4"/>
  <c r="F8" i="4" s="1"/>
  <c r="F9" i="4" s="1"/>
  <c r="D21" i="4"/>
  <c r="D7" i="4"/>
  <c r="D8" i="4" s="1"/>
  <c r="D9" i="4" s="1"/>
  <c r="C7" i="4"/>
  <c r="C8" i="4" s="1"/>
  <c r="C9" i="4" s="1"/>
  <c r="C21" i="4"/>
  <c r="B11" i="1"/>
  <c r="C11" i="1"/>
  <c r="E10" i="1"/>
  <c r="E11" i="1" s="1"/>
  <c r="D11" i="1"/>
  <c r="P10" i="1"/>
  <c r="P11" i="1" s="1"/>
  <c r="N10" i="1"/>
  <c r="N11" i="1" s="1"/>
  <c r="M10" i="1"/>
  <c r="M11" i="1" s="1"/>
  <c r="L10" i="1"/>
  <c r="L11" i="1" s="1"/>
  <c r="K10" i="1"/>
  <c r="K11" i="1" s="1"/>
  <c r="J10" i="1"/>
  <c r="J11" i="1" s="1"/>
  <c r="H10" i="1"/>
  <c r="H11" i="1" s="1"/>
  <c r="G10" i="1"/>
  <c r="G11" i="1" s="1"/>
  <c r="F10" i="1"/>
  <c r="F11" i="1" s="1"/>
  <c r="N29" i="1"/>
  <c r="N26" i="1"/>
  <c r="N21" i="1"/>
  <c r="P29" i="1"/>
  <c r="M29" i="1"/>
  <c r="P26" i="1"/>
  <c r="P21" i="1"/>
  <c r="M26" i="1"/>
  <c r="M21" i="1"/>
  <c r="M30" i="1" l="1"/>
  <c r="P30" i="1"/>
  <c r="N30" i="1"/>
</calcChain>
</file>

<file path=xl/sharedStrings.xml><?xml version="1.0" encoding="utf-8"?>
<sst xmlns="http://schemas.openxmlformats.org/spreadsheetml/2006/main" count="104" uniqueCount="65">
  <si>
    <t>m476dw</t>
    <phoneticPr fontId="1" type="noConversion"/>
  </si>
  <si>
    <t>검정 기본매수</t>
    <phoneticPr fontId="1" type="noConversion"/>
  </si>
  <si>
    <t>컬러 기본매수</t>
    <phoneticPr fontId="1" type="noConversion"/>
  </si>
  <si>
    <t>m570dw</t>
    <phoneticPr fontId="1" type="noConversion"/>
  </si>
  <si>
    <t>x585z</t>
    <phoneticPr fontId="1" type="noConversion"/>
  </si>
  <si>
    <t>x476dw</t>
    <phoneticPr fontId="1" type="noConversion"/>
  </si>
  <si>
    <t>m750n</t>
    <phoneticPr fontId="1" type="noConversion"/>
  </si>
  <si>
    <t>모델명</t>
    <phoneticPr fontId="1" type="noConversion"/>
  </si>
  <si>
    <t>검정 비용 (원가)</t>
    <phoneticPr fontId="1" type="noConversion"/>
  </si>
  <si>
    <t>컬러 비용 (원가)</t>
    <phoneticPr fontId="1" type="noConversion"/>
  </si>
  <si>
    <t>m775f</t>
    <phoneticPr fontId="1" type="noConversion"/>
  </si>
  <si>
    <t>m880z</t>
    <phoneticPr fontId="1" type="noConversion"/>
  </si>
  <si>
    <t>c2020</t>
    <phoneticPr fontId="1" type="noConversion"/>
  </si>
  <si>
    <t>c2025</t>
    <phoneticPr fontId="1" type="noConversion"/>
  </si>
  <si>
    <t>c5235</t>
    <phoneticPr fontId="1" type="noConversion"/>
  </si>
  <si>
    <t>검정드럼 가격</t>
    <phoneticPr fontId="1" type="noConversion"/>
  </si>
  <si>
    <t>검정드럼 매수</t>
    <phoneticPr fontId="1" type="noConversion"/>
  </si>
  <si>
    <t>검정토너 가격</t>
    <phoneticPr fontId="1" type="noConversion"/>
  </si>
  <si>
    <t>검정토너 매수</t>
    <phoneticPr fontId="1" type="noConversion"/>
  </si>
  <si>
    <t>컬러토너 가격 (3개합)</t>
    <phoneticPr fontId="1" type="noConversion"/>
  </si>
  <si>
    <t>컬러드럼 가격 (3개합)</t>
    <phoneticPr fontId="1" type="noConversion"/>
  </si>
  <si>
    <t>제조사</t>
    <phoneticPr fontId="1" type="noConversion"/>
  </si>
  <si>
    <t>HP</t>
    <phoneticPr fontId="1" type="noConversion"/>
  </si>
  <si>
    <t>Canon</t>
    <phoneticPr fontId="1" type="noConversion"/>
  </si>
  <si>
    <t>프린터 입고가(vat 별도)</t>
    <phoneticPr fontId="1" type="noConversion"/>
  </si>
  <si>
    <t>검정 추가비용 (별도)</t>
    <phoneticPr fontId="1" type="noConversion"/>
  </si>
  <si>
    <t>컬러 추가비용 (별도)</t>
    <phoneticPr fontId="1" type="noConversion"/>
  </si>
  <si>
    <t>컬러토너 매수</t>
    <phoneticPr fontId="1" type="noConversion"/>
  </si>
  <si>
    <t>컬러드럼 매수</t>
    <phoneticPr fontId="1" type="noConversion"/>
  </si>
  <si>
    <t>검정 장당비용</t>
    <phoneticPr fontId="1" type="noConversion"/>
  </si>
  <si>
    <t>컬러 장당비용</t>
    <phoneticPr fontId="1" type="noConversion"/>
  </si>
  <si>
    <t>렌탈 기본가격 (원가)</t>
    <phoneticPr fontId="1" type="noConversion"/>
  </si>
  <si>
    <t xml:space="preserve">렌탈 기본가격 </t>
    <phoneticPr fontId="1" type="noConversion"/>
  </si>
  <si>
    <t>보증금</t>
    <phoneticPr fontId="1" type="noConversion"/>
  </si>
  <si>
    <t>출력속도</t>
    <phoneticPr fontId="1" type="noConversion"/>
  </si>
  <si>
    <t>x451dw</t>
    <phoneticPr fontId="1" type="noConversion"/>
  </si>
  <si>
    <t>8100 렌탈</t>
    <phoneticPr fontId="1" type="noConversion"/>
  </si>
  <si>
    <t>8640 렌탈</t>
    <phoneticPr fontId="1" type="noConversion"/>
  </si>
  <si>
    <t>ir2530</t>
    <phoneticPr fontId="1" type="noConversion"/>
  </si>
  <si>
    <t>ir2525</t>
    <phoneticPr fontId="1" type="noConversion"/>
  </si>
  <si>
    <t>25ppm</t>
    <phoneticPr fontId="1" type="noConversion"/>
  </si>
  <si>
    <t>30ppm</t>
    <phoneticPr fontId="1" type="noConversion"/>
  </si>
  <si>
    <t>팩스 옵션</t>
    <phoneticPr fontId="1" type="noConversion"/>
  </si>
  <si>
    <t>샌드 옵션</t>
    <phoneticPr fontId="1" type="noConversion"/>
  </si>
  <si>
    <t>월 10,000원</t>
    <phoneticPr fontId="1" type="noConversion"/>
  </si>
  <si>
    <t>월 10,000원</t>
    <phoneticPr fontId="1" type="noConversion"/>
  </si>
  <si>
    <t>canon</t>
    <phoneticPr fontId="1" type="noConversion"/>
  </si>
  <si>
    <t>hp</t>
    <phoneticPr fontId="1" type="noConversion"/>
  </si>
  <si>
    <t>ir4235</t>
    <phoneticPr fontId="1" type="noConversion"/>
  </si>
  <si>
    <t>35ppm</t>
    <phoneticPr fontId="1" type="noConversion"/>
  </si>
  <si>
    <t>M830Z</t>
    <phoneticPr fontId="1" type="noConversion"/>
  </si>
  <si>
    <t>56ppm</t>
    <phoneticPr fontId="1" type="noConversion"/>
  </si>
  <si>
    <t xml:space="preserve">기본 </t>
    <phoneticPr fontId="1" type="noConversion"/>
  </si>
  <si>
    <t>기본</t>
    <phoneticPr fontId="1" type="noConversion"/>
  </si>
  <si>
    <t>피니셔 기본</t>
    <phoneticPr fontId="1" type="noConversion"/>
  </si>
  <si>
    <t>M775f</t>
    <phoneticPr fontId="1" type="noConversion"/>
  </si>
  <si>
    <t>30ppm</t>
    <phoneticPr fontId="1" type="noConversion"/>
  </si>
  <si>
    <t>c3320</t>
    <phoneticPr fontId="1" type="noConversion"/>
  </si>
  <si>
    <t>c3325</t>
    <phoneticPr fontId="1" type="noConversion"/>
  </si>
  <si>
    <t>기기감가상각 기간 (개월)</t>
    <phoneticPr fontId="1" type="noConversion"/>
  </si>
  <si>
    <t>렌탈 가격 (원가 계산)</t>
    <phoneticPr fontId="1" type="noConversion"/>
  </si>
  <si>
    <t>canon</t>
    <phoneticPr fontId="1" type="noConversion"/>
  </si>
  <si>
    <t>c350</t>
    <phoneticPr fontId="1" type="noConversion"/>
  </si>
  <si>
    <t>ir1740 A4</t>
    <phoneticPr fontId="1" type="noConversion"/>
  </si>
  <si>
    <t>40ppm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</si>
</sst>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2" borderId="0" xfId="1" applyFont="1" applyFill="1">
      <alignment vertical="center"/>
    </xf>
    <xf numFmtId="41" fontId="0" fillId="0" borderId="0" xfId="1" applyFont="1" applyAlignment="1">
      <alignment horizontal="center" vertical="center"/>
    </xf>
    <xf numFmtId="41" fontId="0" fillId="3" borderId="0" xfId="1" applyFont="1" applyFill="1">
      <alignment vertical="center"/>
    </xf>
    <xf numFmtId="41" fontId="0" fillId="3" borderId="1" xfId="1" applyFont="1" applyFill="1" applyBorder="1">
      <alignment vertical="center"/>
    </xf>
    <xf numFmtId="41" fontId="0" fillId="0" borderId="1" xfId="1" applyFont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0" xfId="1" applyFont="1" applyFill="1" applyBorder="1">
      <alignment vertical="center"/>
    </xf>
    <xf numFmtId="41" fontId="5" fillId="2" borderId="0" xfId="1" applyFont="1" applyFill="1">
      <alignment vertical="center"/>
    </xf>
    <xf numFmtId="0" fontId="5" fillId="3" borderId="0" xfId="0" applyFont="1" applyFill="1">
      <alignment vertical="center"/>
    </xf>
    <xf numFmtId="41" fontId="0" fillId="3" borderId="0" xfId="1" applyFont="1" applyFill="1" applyAlignment="1">
      <alignment horizontal="center" vertical="center"/>
    </xf>
    <xf numFmtId="41" fontId="0" fillId="4" borderId="0" xfId="1" applyFont="1" applyFill="1">
      <alignment vertical="center"/>
    </xf>
    <xf numFmtId="41" fontId="0" fillId="5" borderId="0" xfId="1" applyFont="1" applyFill="1">
      <alignment vertical="center"/>
    </xf>
    <xf numFmtId="41" fontId="0" fillId="5" borderId="1" xfId="1" applyFont="1" applyFill="1" applyBorder="1">
      <alignment vertical="center"/>
    </xf>
    <xf numFmtId="41" fontId="3" fillId="5" borderId="1" xfId="1" applyFont="1" applyFill="1" applyBorder="1">
      <alignment vertical="center"/>
    </xf>
    <xf numFmtId="41" fontId="4" fillId="5" borderId="1" xfId="1" applyFont="1" applyFill="1" applyBorder="1">
      <alignment vertical="center"/>
    </xf>
    <xf numFmtId="43" fontId="0" fillId="0" borderId="0" xfId="1" applyNumberFormat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B19" sqref="B19"/>
    </sheetView>
  </sheetViews>
  <sheetFormatPr defaultRowHeight="16.5" x14ac:dyDescent="0.3"/>
  <cols>
    <col min="1" max="1" width="24.375" style="2" bestFit="1" customWidth="1"/>
    <col min="2" max="3" width="10.875" style="1" bestFit="1" customWidth="1"/>
    <col min="4" max="4" width="10.875" bestFit="1" customWidth="1"/>
    <col min="5" max="5" width="6.5" customWidth="1"/>
    <col min="6" max="6" width="10.875" bestFit="1" customWidth="1"/>
    <col min="7" max="7" width="6.875" customWidth="1"/>
    <col min="8" max="9" width="10.875" bestFit="1" customWidth="1"/>
  </cols>
  <sheetData>
    <row r="1" spans="1:9" x14ac:dyDescent="0.3">
      <c r="A1" s="1" t="s">
        <v>21</v>
      </c>
      <c r="B1" s="2" t="s">
        <v>23</v>
      </c>
      <c r="C1" s="2" t="s">
        <v>23</v>
      </c>
      <c r="D1" s="1" t="s">
        <v>23</v>
      </c>
      <c r="F1" t="s">
        <v>46</v>
      </c>
      <c r="H1" t="s">
        <v>47</v>
      </c>
      <c r="I1" t="s">
        <v>47</v>
      </c>
    </row>
    <row r="2" spans="1:9" x14ac:dyDescent="0.3">
      <c r="A2" s="1" t="s">
        <v>7</v>
      </c>
      <c r="B2" s="2" t="s">
        <v>63</v>
      </c>
      <c r="C2" s="2" t="s">
        <v>39</v>
      </c>
      <c r="D2" s="1" t="s">
        <v>38</v>
      </c>
      <c r="F2" t="s">
        <v>48</v>
      </c>
      <c r="H2" t="s">
        <v>55</v>
      </c>
      <c r="I2" t="s">
        <v>50</v>
      </c>
    </row>
    <row r="3" spans="1:9" x14ac:dyDescent="0.3">
      <c r="A3" s="1" t="s">
        <v>24</v>
      </c>
      <c r="B3" s="2">
        <v>1000000</v>
      </c>
      <c r="C3" s="2">
        <v>1400000</v>
      </c>
      <c r="D3" s="1">
        <v>1500000</v>
      </c>
      <c r="F3" s="1">
        <v>2500000</v>
      </c>
      <c r="H3">
        <v>3100000</v>
      </c>
      <c r="I3">
        <v>8200000</v>
      </c>
    </row>
    <row r="4" spans="1:9" x14ac:dyDescent="0.3">
      <c r="A4" s="1" t="s">
        <v>34</v>
      </c>
      <c r="B4" s="2" t="s">
        <v>64</v>
      </c>
      <c r="C4" s="2" t="s">
        <v>40</v>
      </c>
      <c r="D4" s="1" t="s">
        <v>41</v>
      </c>
      <c r="F4" t="s">
        <v>49</v>
      </c>
      <c r="H4" t="s">
        <v>56</v>
      </c>
      <c r="I4" t="s">
        <v>51</v>
      </c>
    </row>
    <row r="5" spans="1:9" x14ac:dyDescent="0.3">
      <c r="A5" s="1" t="s">
        <v>8</v>
      </c>
      <c r="B5" s="2">
        <v>5</v>
      </c>
      <c r="C5" s="2">
        <v>5</v>
      </c>
      <c r="D5" s="1">
        <v>5</v>
      </c>
      <c r="F5">
        <v>5</v>
      </c>
      <c r="H5">
        <v>6.3</v>
      </c>
      <c r="I5">
        <v>3.5</v>
      </c>
    </row>
    <row r="6" spans="1:9" x14ac:dyDescent="0.3">
      <c r="A6" s="1"/>
      <c r="B6" s="2"/>
      <c r="C6" s="2"/>
      <c r="D6" s="1"/>
    </row>
    <row r="7" spans="1:9" x14ac:dyDescent="0.3">
      <c r="A7" s="1" t="s">
        <v>31</v>
      </c>
      <c r="B7" s="1">
        <f>B3/15+B10*B5*1.2</f>
        <v>78666.666666666672</v>
      </c>
      <c r="C7" s="1">
        <f>C3/15+C10*C5*1.2</f>
        <v>111333.33333333333</v>
      </c>
      <c r="D7" s="1">
        <f>D3/15+D10*D5*1.2</f>
        <v>118000</v>
      </c>
      <c r="F7" s="1">
        <f>F3/18+F10*F5*1.2</f>
        <v>168888.88888888888</v>
      </c>
      <c r="H7" s="1">
        <f>H3/18+H10*H5*1.2</f>
        <v>210022.22222222222</v>
      </c>
      <c r="I7" s="1">
        <f>I3/18+I10*I5*1.2</f>
        <v>497555.55555555556</v>
      </c>
    </row>
    <row r="8" spans="1:9" x14ac:dyDescent="0.3">
      <c r="A8" s="1" t="s">
        <v>32</v>
      </c>
      <c r="B8" s="5">
        <f t="shared" ref="B8" si="0">ROUND(B7,-4)</f>
        <v>80000</v>
      </c>
      <c r="C8" s="5">
        <f t="shared" ref="C8:I8" si="1">ROUND(C7,-4)</f>
        <v>110000</v>
      </c>
      <c r="D8" s="5">
        <f t="shared" si="1"/>
        <v>120000</v>
      </c>
      <c r="F8" s="5">
        <f t="shared" si="1"/>
        <v>170000</v>
      </c>
      <c r="H8" s="5">
        <f t="shared" si="1"/>
        <v>210000</v>
      </c>
      <c r="I8" s="5">
        <f t="shared" si="1"/>
        <v>500000</v>
      </c>
    </row>
    <row r="9" spans="1:9" x14ac:dyDescent="0.3">
      <c r="A9" s="1" t="s">
        <v>33</v>
      </c>
      <c r="B9" s="7">
        <f t="shared" ref="B9" si="2">B8*3</f>
        <v>240000</v>
      </c>
      <c r="C9" s="7">
        <f t="shared" ref="C9:I9" si="3">C8*3</f>
        <v>330000</v>
      </c>
      <c r="D9" s="7">
        <f t="shared" si="3"/>
        <v>360000</v>
      </c>
      <c r="F9" s="7">
        <f t="shared" si="3"/>
        <v>510000</v>
      </c>
      <c r="H9" s="7">
        <f t="shared" si="3"/>
        <v>630000</v>
      </c>
      <c r="I9" s="7">
        <f t="shared" si="3"/>
        <v>1500000</v>
      </c>
    </row>
    <row r="10" spans="1:9" x14ac:dyDescent="0.3">
      <c r="A10" s="1" t="s">
        <v>1</v>
      </c>
      <c r="B10" s="4">
        <v>2000</v>
      </c>
      <c r="C10" s="4">
        <v>3000</v>
      </c>
      <c r="D10" s="4">
        <v>3000</v>
      </c>
      <c r="F10" s="4">
        <v>5000</v>
      </c>
      <c r="H10" s="4">
        <v>5000</v>
      </c>
      <c r="I10" s="4">
        <v>10000</v>
      </c>
    </row>
    <row r="11" spans="1:9" x14ac:dyDescent="0.3">
      <c r="A11" s="1" t="s">
        <v>25</v>
      </c>
      <c r="B11" s="5">
        <v>10</v>
      </c>
      <c r="C11" s="5">
        <v>10</v>
      </c>
      <c r="D11" s="5">
        <v>10</v>
      </c>
      <c r="F11" s="5">
        <v>10</v>
      </c>
      <c r="H11" s="5">
        <v>10</v>
      </c>
      <c r="I11" s="5">
        <v>8</v>
      </c>
    </row>
    <row r="12" spans="1:9" x14ac:dyDescent="0.3">
      <c r="A12" s="1"/>
      <c r="B12" s="8"/>
      <c r="C12" s="8"/>
      <c r="D12" s="8"/>
      <c r="F12" s="8"/>
      <c r="H12" s="8"/>
      <c r="I12" s="8"/>
    </row>
    <row r="13" spans="1:9" x14ac:dyDescent="0.3">
      <c r="A13" s="1" t="s">
        <v>42</v>
      </c>
      <c r="B13" s="2" t="s">
        <v>44</v>
      </c>
      <c r="C13" s="2" t="s">
        <v>44</v>
      </c>
      <c r="D13" s="2" t="s">
        <v>44</v>
      </c>
      <c r="F13" s="2" t="s">
        <v>44</v>
      </c>
      <c r="H13" s="9" t="s">
        <v>52</v>
      </c>
      <c r="I13" s="9" t="s">
        <v>52</v>
      </c>
    </row>
    <row r="14" spans="1:9" x14ac:dyDescent="0.3">
      <c r="A14" s="1" t="s">
        <v>43</v>
      </c>
      <c r="B14" s="2" t="s">
        <v>45</v>
      </c>
      <c r="C14" s="2" t="s">
        <v>45</v>
      </c>
      <c r="D14" s="2" t="s">
        <v>45</v>
      </c>
      <c r="F14" s="9" t="s">
        <v>53</v>
      </c>
      <c r="H14" s="9" t="s">
        <v>52</v>
      </c>
      <c r="I14" s="9" t="s">
        <v>52</v>
      </c>
    </row>
    <row r="15" spans="1:9" x14ac:dyDescent="0.3">
      <c r="A15" s="1"/>
      <c r="B15" s="2"/>
      <c r="C15" s="2"/>
      <c r="D15" s="1"/>
      <c r="F15" s="1"/>
      <c r="I15" s="10" t="s">
        <v>54</v>
      </c>
    </row>
    <row r="16" spans="1:9" x14ac:dyDescent="0.3">
      <c r="A16" s="1" t="s">
        <v>17</v>
      </c>
      <c r="B16" s="2">
        <v>88000</v>
      </c>
      <c r="C16" s="2">
        <v>50000</v>
      </c>
      <c r="D16" s="2">
        <v>50000</v>
      </c>
      <c r="F16" s="2"/>
    </row>
    <row r="17" spans="1:6" x14ac:dyDescent="0.3">
      <c r="A17" s="1" t="s">
        <v>18</v>
      </c>
      <c r="B17" s="2">
        <v>15000</v>
      </c>
      <c r="C17" s="2">
        <v>14600</v>
      </c>
      <c r="D17" s="2">
        <v>14600</v>
      </c>
      <c r="F17" s="2"/>
    </row>
    <row r="18" spans="1:6" x14ac:dyDescent="0.3">
      <c r="A18" s="1" t="s">
        <v>15</v>
      </c>
      <c r="B18" s="2">
        <v>300000</v>
      </c>
      <c r="C18" s="2">
        <v>300000</v>
      </c>
      <c r="D18" s="2">
        <v>300000</v>
      </c>
      <c r="F18" s="2"/>
    </row>
    <row r="19" spans="1:6" x14ac:dyDescent="0.3">
      <c r="A19" s="1" t="s">
        <v>16</v>
      </c>
      <c r="B19" s="2">
        <v>150000</v>
      </c>
      <c r="C19" s="2">
        <v>150000</v>
      </c>
      <c r="D19" s="2">
        <v>150000</v>
      </c>
      <c r="F19" s="2"/>
    </row>
    <row r="20" spans="1:6" x14ac:dyDescent="0.3">
      <c r="A20" s="1"/>
      <c r="B20" s="2"/>
      <c r="C20" s="2"/>
      <c r="D20" s="2"/>
      <c r="F20" s="2"/>
    </row>
    <row r="21" spans="1:6" x14ac:dyDescent="0.3">
      <c r="A21" s="1" t="s">
        <v>29</v>
      </c>
      <c r="B21" s="2">
        <f>B16/B17+B18/B19</f>
        <v>7.8666666666666663</v>
      </c>
      <c r="C21" s="2">
        <f>C16/C17+C18/C19</f>
        <v>5.4246575342465757</v>
      </c>
      <c r="D21" s="2">
        <f>D16/D17+D18/D19</f>
        <v>5.4246575342465757</v>
      </c>
      <c r="F21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G3" sqref="G3"/>
    </sheetView>
  </sheetViews>
  <sheetFormatPr defaultRowHeight="16.5" x14ac:dyDescent="0.3"/>
  <cols>
    <col min="1" max="1" width="28.625" style="1" customWidth="1"/>
    <col min="2" max="2" width="10.875" style="1" customWidth="1"/>
    <col min="3" max="3" width="10.875" style="1" bestFit="1" customWidth="1"/>
    <col min="4" max="4" width="10.875" style="1" customWidth="1"/>
    <col min="5" max="5" width="10.875" style="1" bestFit="1" customWidth="1"/>
    <col min="6" max="7" width="9.375" style="1" bestFit="1" customWidth="1"/>
    <col min="8" max="8" width="10.875" style="1" bestFit="1" customWidth="1"/>
    <col min="9" max="9" width="10.875" style="1" customWidth="1"/>
    <col min="10" max="10" width="11.875" style="1" bestFit="1" customWidth="1"/>
    <col min="11" max="11" width="11.875" style="4" bestFit="1" customWidth="1"/>
    <col min="12" max="12" width="10.875" style="1" bestFit="1" customWidth="1"/>
    <col min="13" max="14" width="11.875" style="2" bestFit="1" customWidth="1"/>
    <col min="15" max="17" width="11.875" style="1" bestFit="1" customWidth="1"/>
    <col min="18" max="16384" width="9" style="1"/>
  </cols>
  <sheetData>
    <row r="1" spans="1:17" x14ac:dyDescent="0.3">
      <c r="A1" s="1" t="s">
        <v>21</v>
      </c>
      <c r="B1" s="3" t="s">
        <v>22</v>
      </c>
      <c r="C1" s="3" t="s">
        <v>22</v>
      </c>
      <c r="D1" s="3" t="s">
        <v>22</v>
      </c>
      <c r="E1" s="3" t="s">
        <v>22</v>
      </c>
      <c r="F1" s="3" t="s">
        <v>22</v>
      </c>
      <c r="G1" s="3" t="s">
        <v>22</v>
      </c>
      <c r="H1" s="3" t="s">
        <v>22</v>
      </c>
      <c r="I1" s="3" t="s">
        <v>61</v>
      </c>
      <c r="J1" s="3" t="s">
        <v>22</v>
      </c>
      <c r="K1" s="11" t="s">
        <v>22</v>
      </c>
      <c r="L1" s="3" t="s">
        <v>22</v>
      </c>
      <c r="M1" s="2" t="s">
        <v>23</v>
      </c>
      <c r="N1" s="2" t="s">
        <v>23</v>
      </c>
      <c r="O1" s="1" t="s">
        <v>23</v>
      </c>
      <c r="P1" s="1" t="s">
        <v>23</v>
      </c>
      <c r="Q1" s="1" t="s">
        <v>23</v>
      </c>
    </row>
    <row r="2" spans="1:17" x14ac:dyDescent="0.3">
      <c r="A2" s="1" t="s">
        <v>7</v>
      </c>
      <c r="B2" s="1" t="s">
        <v>36</v>
      </c>
      <c r="C2" s="1" t="s">
        <v>37</v>
      </c>
      <c r="D2" s="1" t="s">
        <v>35</v>
      </c>
      <c r="E2" s="1" t="s">
        <v>5</v>
      </c>
      <c r="F2" s="1" t="s">
        <v>0</v>
      </c>
      <c r="G2" s="1" t="s">
        <v>3</v>
      </c>
      <c r="H2" s="1" t="s">
        <v>4</v>
      </c>
      <c r="I2" s="1" t="s">
        <v>62</v>
      </c>
      <c r="J2" s="1" t="s">
        <v>6</v>
      </c>
      <c r="K2" s="4" t="s">
        <v>10</v>
      </c>
      <c r="L2" s="1" t="s">
        <v>11</v>
      </c>
      <c r="M2" s="2" t="s">
        <v>12</v>
      </c>
      <c r="N2" s="2" t="s">
        <v>13</v>
      </c>
      <c r="O2" s="1" t="s">
        <v>57</v>
      </c>
      <c r="P2" s="1" t="s">
        <v>58</v>
      </c>
      <c r="Q2" s="1" t="s">
        <v>14</v>
      </c>
    </row>
    <row r="3" spans="1:17" x14ac:dyDescent="0.3">
      <c r="A3" s="1" t="s">
        <v>24</v>
      </c>
      <c r="B3" s="1">
        <v>120000</v>
      </c>
      <c r="C3" s="1">
        <v>210000</v>
      </c>
      <c r="D3" s="1">
        <v>550000</v>
      </c>
      <c r="E3" s="1">
        <v>660000</v>
      </c>
      <c r="F3" s="1">
        <v>730000</v>
      </c>
      <c r="G3" s="1">
        <v>900000</v>
      </c>
      <c r="H3" s="1">
        <v>1560000</v>
      </c>
      <c r="I3" s="1">
        <v>2000000</v>
      </c>
      <c r="J3" s="1">
        <v>2200000</v>
      </c>
      <c r="K3" s="4">
        <v>3350000</v>
      </c>
      <c r="L3" s="1">
        <v>5450000</v>
      </c>
      <c r="M3" s="2">
        <v>1000000</v>
      </c>
      <c r="N3" s="2">
        <v>2400000</v>
      </c>
      <c r="O3" s="1">
        <v>2300000</v>
      </c>
      <c r="P3" s="1">
        <v>2500000</v>
      </c>
      <c r="Q3" s="1">
        <v>4200000</v>
      </c>
    </row>
    <row r="4" spans="1:17" x14ac:dyDescent="0.3">
      <c r="A4" s="1" t="s">
        <v>34</v>
      </c>
    </row>
    <row r="5" spans="1:17" x14ac:dyDescent="0.3">
      <c r="A5" s="1" t="s">
        <v>8</v>
      </c>
      <c r="B5" s="1">
        <v>5</v>
      </c>
      <c r="C5" s="1">
        <v>4.7</v>
      </c>
      <c r="D5" s="1">
        <v>5</v>
      </c>
      <c r="E5" s="1">
        <v>4.7</v>
      </c>
      <c r="F5" s="1">
        <v>15.9</v>
      </c>
      <c r="G5" s="1">
        <v>10</v>
      </c>
      <c r="H5" s="1">
        <v>6.6</v>
      </c>
      <c r="I5" s="1">
        <v>6</v>
      </c>
      <c r="J5" s="1">
        <v>12.9</v>
      </c>
      <c r="K5" s="4">
        <v>7.8</v>
      </c>
      <c r="L5" s="1">
        <v>4.5</v>
      </c>
      <c r="M5" s="2">
        <v>6</v>
      </c>
      <c r="N5" s="2">
        <v>6</v>
      </c>
      <c r="O5" s="1">
        <v>6</v>
      </c>
      <c r="P5" s="1">
        <v>6</v>
      </c>
      <c r="Q5" s="1">
        <v>6</v>
      </c>
    </row>
    <row r="6" spans="1:17" x14ac:dyDescent="0.3">
      <c r="A6" s="1" t="s">
        <v>9</v>
      </c>
      <c r="B6" s="1">
        <v>27</v>
      </c>
      <c r="C6" s="1">
        <v>27</v>
      </c>
      <c r="D6" s="1">
        <v>27</v>
      </c>
      <c r="E6" s="1">
        <v>27</v>
      </c>
      <c r="F6" s="1">
        <v>105.9</v>
      </c>
      <c r="G6" s="1">
        <v>70</v>
      </c>
      <c r="H6" s="1">
        <v>29.8</v>
      </c>
      <c r="I6" s="1">
        <v>50</v>
      </c>
      <c r="J6" s="1">
        <v>69.599999999999994</v>
      </c>
      <c r="K6" s="4">
        <v>45.7</v>
      </c>
      <c r="L6" s="1">
        <v>47.9</v>
      </c>
      <c r="M6" s="2">
        <v>50</v>
      </c>
      <c r="N6" s="2">
        <v>50</v>
      </c>
      <c r="O6" s="1">
        <v>50</v>
      </c>
      <c r="P6" s="1">
        <v>50</v>
      </c>
      <c r="Q6" s="1">
        <v>50</v>
      </c>
    </row>
    <row r="7" spans="1:17" s="12" customFormat="1" x14ac:dyDescent="0.3">
      <c r="A7" s="12" t="s">
        <v>59</v>
      </c>
      <c r="B7" s="12">
        <v>15</v>
      </c>
      <c r="C7" s="12">
        <v>15</v>
      </c>
      <c r="E7" s="12">
        <v>15</v>
      </c>
      <c r="F7" s="12">
        <v>15</v>
      </c>
      <c r="G7" s="12">
        <v>15</v>
      </c>
      <c r="H7" s="12">
        <v>15</v>
      </c>
      <c r="I7" s="12">
        <v>24</v>
      </c>
      <c r="J7" s="12">
        <v>36</v>
      </c>
      <c r="K7" s="12">
        <v>18</v>
      </c>
      <c r="L7" s="12">
        <v>36</v>
      </c>
      <c r="M7" s="12">
        <v>24</v>
      </c>
      <c r="N7" s="12">
        <v>24</v>
      </c>
      <c r="O7" s="12">
        <v>24</v>
      </c>
      <c r="P7" s="12">
        <v>24</v>
      </c>
      <c r="Q7" s="12">
        <v>24</v>
      </c>
    </row>
    <row r="8" spans="1:17" x14ac:dyDescent="0.3">
      <c r="A8" s="1" t="s">
        <v>60</v>
      </c>
      <c r="B8" s="1">
        <f>(B12*B5+B6*B13)*1.2+B3/B7</f>
        <v>46400</v>
      </c>
      <c r="C8" s="1">
        <f>(C12*C5+C6*C13)*1.2+C3/C7</f>
        <v>52040</v>
      </c>
      <c r="E8" s="1">
        <f t="shared" ref="E8:Q8" si="0">(E12*E5+E6*E13)*1.2+E3/E7</f>
        <v>87680</v>
      </c>
      <c r="F8" s="1">
        <f t="shared" si="0"/>
        <v>131286.66666666666</v>
      </c>
      <c r="G8" s="1">
        <f t="shared" si="0"/>
        <v>126000</v>
      </c>
      <c r="H8" s="1">
        <f t="shared" si="0"/>
        <v>155600</v>
      </c>
      <c r="I8" s="1">
        <f t="shared" ref="I8" si="1">(I12*I5+I6*I13)*1.2+I3/I7</f>
        <v>179333.33333333331</v>
      </c>
      <c r="J8" s="1">
        <f t="shared" si="0"/>
        <v>175591.11111111112</v>
      </c>
      <c r="K8" s="4">
        <f t="shared" si="0"/>
        <v>222891.11111111112</v>
      </c>
      <c r="L8" s="1">
        <f t="shared" si="0"/>
        <v>320348.88888888888</v>
      </c>
      <c r="M8" s="1">
        <f t="shared" si="0"/>
        <v>123266.66666666666</v>
      </c>
      <c r="N8" s="1">
        <f t="shared" si="0"/>
        <v>181600</v>
      </c>
      <c r="O8" s="1">
        <f t="shared" si="0"/>
        <v>133033.33333333331</v>
      </c>
      <c r="P8" s="1">
        <f t="shared" si="0"/>
        <v>155766.66666666669</v>
      </c>
      <c r="Q8" s="1">
        <f t="shared" si="0"/>
        <v>256600</v>
      </c>
    </row>
    <row r="9" spans="1:17" x14ac:dyDescent="0.3">
      <c r="M9" s="1"/>
      <c r="N9" s="1"/>
    </row>
    <row r="10" spans="1:17" s="13" customFormat="1" x14ac:dyDescent="0.3">
      <c r="A10" s="13" t="s">
        <v>32</v>
      </c>
      <c r="B10" s="14">
        <v>50000</v>
      </c>
      <c r="C10" s="14">
        <v>55000</v>
      </c>
      <c r="D10" s="14">
        <v>80000</v>
      </c>
      <c r="E10" s="14">
        <f t="shared" ref="E10:P10" si="2">ROUND(E8,-4)</f>
        <v>90000</v>
      </c>
      <c r="F10" s="14">
        <f>ROUND(F8,-4)</f>
        <v>130000</v>
      </c>
      <c r="G10" s="14">
        <f>ROUND(G8,-4)</f>
        <v>130000</v>
      </c>
      <c r="H10" s="14">
        <f>ROUND(H8,-4)</f>
        <v>160000</v>
      </c>
      <c r="I10" s="14">
        <v>140000</v>
      </c>
      <c r="J10" s="14">
        <f t="shared" si="2"/>
        <v>180000</v>
      </c>
      <c r="K10" s="14">
        <f t="shared" si="2"/>
        <v>220000</v>
      </c>
      <c r="L10" s="14">
        <f t="shared" si="2"/>
        <v>320000</v>
      </c>
      <c r="M10" s="14">
        <f t="shared" si="2"/>
        <v>120000</v>
      </c>
      <c r="N10" s="14">
        <f t="shared" si="2"/>
        <v>180000</v>
      </c>
      <c r="O10" s="14">
        <f>ROUND(O8,-4)</f>
        <v>130000</v>
      </c>
      <c r="P10" s="14">
        <f t="shared" si="2"/>
        <v>160000</v>
      </c>
      <c r="Q10" s="14">
        <f t="shared" ref="Q10" si="3">ROUND(Q8,-4)</f>
        <v>260000</v>
      </c>
    </row>
    <row r="11" spans="1:17" x14ac:dyDescent="0.3">
      <c r="A11" s="1" t="s">
        <v>33</v>
      </c>
      <c r="B11" s="6">
        <f t="shared" ref="B11:C11" si="4">B10*3</f>
        <v>150000</v>
      </c>
      <c r="C11" s="6">
        <f t="shared" si="4"/>
        <v>165000</v>
      </c>
      <c r="D11" s="6">
        <f t="shared" ref="D11:P11" si="5">D10*3</f>
        <v>240000</v>
      </c>
      <c r="E11" s="6">
        <f t="shared" si="5"/>
        <v>270000</v>
      </c>
      <c r="F11" s="6">
        <f>F10*3</f>
        <v>390000</v>
      </c>
      <c r="G11" s="6">
        <f>G10*3</f>
        <v>390000</v>
      </c>
      <c r="H11" s="6">
        <f>H10*3</f>
        <v>480000</v>
      </c>
      <c r="I11" s="6">
        <f>I10*3</f>
        <v>420000</v>
      </c>
      <c r="J11" s="6">
        <f t="shared" si="5"/>
        <v>540000</v>
      </c>
      <c r="K11" s="5">
        <f t="shared" si="5"/>
        <v>660000</v>
      </c>
      <c r="L11" s="6">
        <f t="shared" si="5"/>
        <v>960000</v>
      </c>
      <c r="M11" s="7">
        <f t="shared" si="5"/>
        <v>360000</v>
      </c>
      <c r="N11" s="7">
        <f t="shared" si="5"/>
        <v>540000</v>
      </c>
      <c r="O11" s="6">
        <f t="shared" ref="O11" si="6">O10*3</f>
        <v>390000</v>
      </c>
      <c r="P11" s="6">
        <f t="shared" si="5"/>
        <v>480000</v>
      </c>
      <c r="Q11" s="6">
        <f t="shared" ref="Q11" si="7">Q10*3</f>
        <v>780000</v>
      </c>
    </row>
    <row r="12" spans="1:17" s="12" customFormat="1" x14ac:dyDescent="0.3">
      <c r="A12" s="12" t="s">
        <v>1</v>
      </c>
      <c r="B12" s="12">
        <v>1000</v>
      </c>
      <c r="C12" s="12">
        <v>1000</v>
      </c>
      <c r="D12" s="12">
        <v>2000</v>
      </c>
      <c r="E12" s="12">
        <v>2000</v>
      </c>
      <c r="F12" s="12">
        <v>1000</v>
      </c>
      <c r="G12" s="12">
        <v>2000</v>
      </c>
      <c r="H12" s="12">
        <v>2000</v>
      </c>
      <c r="I12" s="12">
        <v>5000</v>
      </c>
      <c r="J12" s="12">
        <v>2000</v>
      </c>
      <c r="K12" s="12">
        <v>1000</v>
      </c>
      <c r="L12" s="12">
        <v>10000</v>
      </c>
      <c r="M12" s="12">
        <v>3000</v>
      </c>
      <c r="N12" s="12">
        <v>3000</v>
      </c>
      <c r="O12" s="12">
        <v>1000</v>
      </c>
      <c r="P12" s="12">
        <v>3000</v>
      </c>
      <c r="Q12" s="12">
        <v>3000</v>
      </c>
    </row>
    <row r="13" spans="1:17" s="12" customFormat="1" x14ac:dyDescent="0.3">
      <c r="A13" s="12" t="s">
        <v>2</v>
      </c>
      <c r="B13" s="12">
        <v>1000</v>
      </c>
      <c r="C13" s="12">
        <v>1000</v>
      </c>
      <c r="D13" s="12">
        <v>1000</v>
      </c>
      <c r="E13" s="12">
        <v>1000</v>
      </c>
      <c r="F13" s="12">
        <v>500</v>
      </c>
      <c r="G13" s="12">
        <v>500</v>
      </c>
      <c r="H13" s="12">
        <v>1000</v>
      </c>
      <c r="I13" s="12">
        <v>1000</v>
      </c>
      <c r="J13" s="12">
        <v>1000</v>
      </c>
      <c r="K13" s="12">
        <v>500</v>
      </c>
      <c r="L13" s="12">
        <v>2000</v>
      </c>
      <c r="M13" s="12">
        <v>1000</v>
      </c>
      <c r="N13" s="12">
        <v>1000</v>
      </c>
      <c r="O13" s="12">
        <v>500</v>
      </c>
      <c r="P13" s="12">
        <v>500</v>
      </c>
      <c r="Q13" s="12">
        <v>1000</v>
      </c>
    </row>
    <row r="14" spans="1:17" s="13" customFormat="1" x14ac:dyDescent="0.3">
      <c r="A14" s="13" t="s">
        <v>25</v>
      </c>
      <c r="B14" s="14">
        <v>10</v>
      </c>
      <c r="C14" s="14">
        <v>10</v>
      </c>
      <c r="D14" s="14">
        <v>10</v>
      </c>
      <c r="E14" s="14">
        <v>10</v>
      </c>
      <c r="F14" s="15">
        <v>30</v>
      </c>
      <c r="G14" s="15">
        <v>20</v>
      </c>
      <c r="H14" s="14">
        <v>10</v>
      </c>
      <c r="I14" s="14">
        <v>10</v>
      </c>
      <c r="J14" s="15">
        <v>20</v>
      </c>
      <c r="K14" s="14">
        <v>10</v>
      </c>
      <c r="L14" s="14">
        <v>10</v>
      </c>
      <c r="M14" s="14">
        <v>10</v>
      </c>
      <c r="N14" s="14">
        <v>10</v>
      </c>
      <c r="O14" s="14">
        <v>10</v>
      </c>
      <c r="P14" s="14">
        <v>10</v>
      </c>
      <c r="Q14" s="14">
        <v>10</v>
      </c>
    </row>
    <row r="15" spans="1:17" s="13" customFormat="1" x14ac:dyDescent="0.3">
      <c r="A15" s="13" t="s">
        <v>26</v>
      </c>
      <c r="B15" s="16">
        <v>50</v>
      </c>
      <c r="C15" s="16">
        <v>50</v>
      </c>
      <c r="D15" s="16">
        <v>50</v>
      </c>
      <c r="E15" s="16">
        <v>50</v>
      </c>
      <c r="F15" s="15">
        <v>200</v>
      </c>
      <c r="G15" s="15">
        <v>150</v>
      </c>
      <c r="H15" s="16">
        <v>50</v>
      </c>
      <c r="I15" s="16">
        <v>100</v>
      </c>
      <c r="J15" s="15">
        <v>150</v>
      </c>
      <c r="K15" s="14">
        <v>100</v>
      </c>
      <c r="L15" s="14">
        <v>100</v>
      </c>
      <c r="M15" s="14">
        <v>100</v>
      </c>
      <c r="N15" s="14">
        <v>100</v>
      </c>
      <c r="O15" s="14">
        <v>100</v>
      </c>
      <c r="P15" s="14">
        <v>100</v>
      </c>
      <c r="Q15" s="14">
        <v>100</v>
      </c>
    </row>
    <row r="19" spans="1:17" x14ac:dyDescent="0.3">
      <c r="A19" s="1" t="s">
        <v>17</v>
      </c>
      <c r="I19" s="1">
        <v>49300</v>
      </c>
      <c r="M19" s="2">
        <v>57100</v>
      </c>
      <c r="N19" s="2">
        <v>57100</v>
      </c>
      <c r="O19" s="1">
        <v>72500</v>
      </c>
      <c r="P19" s="1">
        <v>72500</v>
      </c>
      <c r="Q19" s="1">
        <v>72500</v>
      </c>
    </row>
    <row r="20" spans="1:17" x14ac:dyDescent="0.3">
      <c r="A20" s="1" t="s">
        <v>18</v>
      </c>
      <c r="I20" s="1">
        <v>19000</v>
      </c>
      <c r="M20" s="2">
        <v>23000</v>
      </c>
      <c r="N20" s="2">
        <v>23000</v>
      </c>
      <c r="O20" s="1">
        <v>36000</v>
      </c>
      <c r="P20" s="1">
        <v>36000</v>
      </c>
      <c r="Q20" s="1">
        <v>36000</v>
      </c>
    </row>
    <row r="21" spans="1:17" x14ac:dyDescent="0.3">
      <c r="A21" s="1" t="s">
        <v>19</v>
      </c>
      <c r="I21" s="1">
        <f>144900*3</f>
        <v>434700</v>
      </c>
      <c r="M21" s="2">
        <f>115500*3</f>
        <v>346500</v>
      </c>
      <c r="N21" s="2">
        <f>115500*3</f>
        <v>346500</v>
      </c>
      <c r="O21" s="1">
        <f>132500*3</f>
        <v>397500</v>
      </c>
      <c r="P21" s="1">
        <f>132500*3</f>
        <v>397500</v>
      </c>
      <c r="Q21" s="1">
        <f>132500*3</f>
        <v>397500</v>
      </c>
    </row>
    <row r="22" spans="1:17" x14ac:dyDescent="0.3">
      <c r="A22" s="1" t="s">
        <v>27</v>
      </c>
      <c r="I22" s="1">
        <v>21500</v>
      </c>
      <c r="M22" s="2">
        <v>19000</v>
      </c>
      <c r="N22" s="2">
        <v>19000</v>
      </c>
      <c r="O22" s="1">
        <v>27000</v>
      </c>
      <c r="P22" s="1">
        <v>27000</v>
      </c>
      <c r="Q22" s="1">
        <v>27000</v>
      </c>
    </row>
    <row r="24" spans="1:17" x14ac:dyDescent="0.3">
      <c r="A24" s="1" t="s">
        <v>15</v>
      </c>
      <c r="I24" s="1">
        <v>134385</v>
      </c>
      <c r="M24" s="2">
        <v>108800</v>
      </c>
      <c r="N24" s="2">
        <v>108800</v>
      </c>
      <c r="O24" s="1">
        <v>402500</v>
      </c>
      <c r="P24" s="1">
        <v>402500</v>
      </c>
      <c r="Q24" s="1">
        <v>402500</v>
      </c>
    </row>
    <row r="25" spans="1:17" x14ac:dyDescent="0.3">
      <c r="A25" s="1" t="s">
        <v>16</v>
      </c>
      <c r="I25" s="1">
        <v>37200</v>
      </c>
      <c r="M25" s="2">
        <v>43000</v>
      </c>
      <c r="N25" s="2">
        <v>43000</v>
      </c>
      <c r="O25" s="1">
        <v>150000</v>
      </c>
      <c r="P25" s="1">
        <v>150000</v>
      </c>
      <c r="Q25" s="1">
        <v>150000</v>
      </c>
    </row>
    <row r="26" spans="1:17" x14ac:dyDescent="0.3">
      <c r="A26" s="1" t="s">
        <v>20</v>
      </c>
      <c r="I26" s="1">
        <f>165920*3</f>
        <v>497760</v>
      </c>
      <c r="M26" s="2">
        <f>179100*3</f>
        <v>537300</v>
      </c>
      <c r="N26" s="2">
        <f>179100*3</f>
        <v>537300</v>
      </c>
      <c r="O26" s="1">
        <f>390000*3</f>
        <v>1170000</v>
      </c>
      <c r="P26" s="1">
        <f>390000*3</f>
        <v>1170000</v>
      </c>
      <c r="Q26" s="1">
        <f>390000*3</f>
        <v>1170000</v>
      </c>
    </row>
    <row r="27" spans="1:17" x14ac:dyDescent="0.3">
      <c r="A27" s="1" t="s">
        <v>28</v>
      </c>
      <c r="I27" s="1">
        <v>31500</v>
      </c>
      <c r="M27" s="2">
        <v>36000</v>
      </c>
      <c r="N27" s="2">
        <v>36000</v>
      </c>
      <c r="O27" s="1">
        <v>50000</v>
      </c>
      <c r="P27" s="1">
        <v>50000</v>
      </c>
      <c r="Q27" s="1">
        <v>50000</v>
      </c>
    </row>
    <row r="29" spans="1:17" x14ac:dyDescent="0.3">
      <c r="A29" s="1" t="s">
        <v>29</v>
      </c>
      <c r="I29" s="1">
        <f>I19/I20+I24/I25</f>
        <v>6.2072368421052628</v>
      </c>
      <c r="M29" s="2">
        <f>M19/M20+M24/M25</f>
        <v>5.0128412537917093</v>
      </c>
      <c r="N29" s="2">
        <f>N19/N20+N24/N25</f>
        <v>5.0128412537917093</v>
      </c>
      <c r="O29" s="2">
        <f>O19/O20+O24/O25</f>
        <v>4.697222222222222</v>
      </c>
      <c r="P29" s="2">
        <f>P19/P20+P24/P25</f>
        <v>4.697222222222222</v>
      </c>
      <c r="Q29" s="2">
        <f>Q19/Q20+Q24/Q25</f>
        <v>4.697222222222222</v>
      </c>
    </row>
    <row r="30" spans="1:17" x14ac:dyDescent="0.3">
      <c r="A30" s="1" t="s">
        <v>30</v>
      </c>
      <c r="I30" s="17">
        <f>I21/I22+I26/I27+I29</f>
        <v>42.227746255172818</v>
      </c>
      <c r="M30" s="2">
        <f>M21/M22+M26/M27+M29</f>
        <v>38.174683359054868</v>
      </c>
      <c r="N30" s="2">
        <f>N21/N22+N26/N27+N29</f>
        <v>38.174683359054868</v>
      </c>
      <c r="O30" s="2">
        <f>O21/O22+O26/O27+O29</f>
        <v>42.819444444444443</v>
      </c>
      <c r="P30" s="2">
        <f>P21/P22+P26/P27+P29</f>
        <v>42.819444444444443</v>
      </c>
      <c r="Q30" s="2">
        <f>Q21/Q22+Q26/Q27+Q29</f>
        <v>42.819444444444443</v>
      </c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모노기</vt:lpstr>
      <vt:lpstr>컬러기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2015-06-02T10:46:51Z</cp:lastPrinted>
  <dcterms:created xsi:type="dcterms:W3CDTF">2015-02-04T05:58:17Z</dcterms:created>
  <dcterms:modified xsi:type="dcterms:W3CDTF">2016-02-11T09:22:51Z</dcterms:modified>
</cp:coreProperties>
</file>