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730" windowHeight="11760"/>
  </bookViews>
  <sheets>
    <sheet name="5535 (4)" sheetId="5" r:id="rId1"/>
    <sheet name="5535 (3)" sheetId="3" r:id="rId2"/>
    <sheet name="5535 (2)" sheetId="2" r:id="rId3"/>
    <sheet name="5535" sheetId="1" r:id="rId4"/>
    <sheet name="5550" sheetId="4" r:id="rId5"/>
  </sheets>
  <definedNames>
    <definedName name="_xlnm.Print_Area" localSheetId="3">'5535'!$A$1:$G$48</definedName>
    <definedName name="_xlnm.Print_Area" localSheetId="2">'5535 (2)'!$A$1:$G$48</definedName>
    <definedName name="_xlnm.Print_Area" localSheetId="1">'5535 (3)'!$A$1:$G$48</definedName>
    <definedName name="_xlnm.Print_Area" localSheetId="0">'5535 (4)'!$A$1:$G$48</definedName>
    <definedName name="_xlnm.Print_Area" localSheetId="4">'5550'!$A$1:$G$48</definedName>
  </definedNames>
  <calcPr calcId="145621"/>
</workbook>
</file>

<file path=xl/calcChain.xml><?xml version="1.0" encoding="utf-8"?>
<calcChain xmlns="http://schemas.openxmlformats.org/spreadsheetml/2006/main">
  <c r="K38" i="5" l="1"/>
  <c r="I37" i="5"/>
  <c r="J38" i="5"/>
  <c r="J37" i="5"/>
  <c r="I38" i="5"/>
  <c r="I34" i="5"/>
  <c r="J34" i="5"/>
  <c r="M35" i="5" l="1"/>
  <c r="M36" i="5" s="1"/>
  <c r="M34" i="5"/>
  <c r="E29" i="5"/>
  <c r="M23" i="5"/>
  <c r="M24" i="5" s="1"/>
  <c r="M25" i="5" s="1"/>
  <c r="L23" i="5"/>
  <c r="L24" i="5" s="1"/>
  <c r="L25" i="5" s="1"/>
  <c r="K23" i="5"/>
  <c r="K24" i="5" s="1"/>
  <c r="K25" i="5" s="1"/>
  <c r="J23" i="5"/>
  <c r="J24" i="5" s="1"/>
  <c r="J25" i="5" s="1"/>
  <c r="E17" i="5"/>
  <c r="B12" i="5"/>
  <c r="E43" i="5" l="1"/>
  <c r="F29" i="5"/>
  <c r="G29" i="5" s="1"/>
  <c r="F17" i="5"/>
  <c r="F43" i="5" s="1"/>
  <c r="L40" i="4"/>
  <c r="K36" i="4"/>
  <c r="M35" i="4"/>
  <c r="M34" i="4"/>
  <c r="M36" i="4" s="1"/>
  <c r="E29" i="4"/>
  <c r="M23" i="4"/>
  <c r="M24" i="4" s="1"/>
  <c r="M25" i="4" s="1"/>
  <c r="L23" i="4"/>
  <c r="L24" i="4" s="1"/>
  <c r="L25" i="4" s="1"/>
  <c r="K23" i="4"/>
  <c r="K24" i="4" s="1"/>
  <c r="K25" i="4" s="1"/>
  <c r="J23" i="4"/>
  <c r="J24" i="4" s="1"/>
  <c r="J25" i="4" s="1"/>
  <c r="E17" i="4"/>
  <c r="F17" i="4" s="1"/>
  <c r="B12" i="4"/>
  <c r="L40" i="3"/>
  <c r="M36" i="3"/>
  <c r="K36" i="3"/>
  <c r="M35" i="3"/>
  <c r="M34" i="3"/>
  <c r="E29" i="3"/>
  <c r="F29" i="3" s="1"/>
  <c r="G29" i="3" s="1"/>
  <c r="M23" i="3"/>
  <c r="M24" i="3" s="1"/>
  <c r="M25" i="3" s="1"/>
  <c r="L23" i="3"/>
  <c r="L24" i="3" s="1"/>
  <c r="L25" i="3" s="1"/>
  <c r="K23" i="3"/>
  <c r="K24" i="3" s="1"/>
  <c r="K25" i="3" s="1"/>
  <c r="J23" i="3"/>
  <c r="J24" i="3" s="1"/>
  <c r="J25" i="3" s="1"/>
  <c r="E17" i="3"/>
  <c r="E43" i="3" s="1"/>
  <c r="B12" i="3"/>
  <c r="L40" i="2"/>
  <c r="M36" i="2"/>
  <c r="K36" i="2"/>
  <c r="M35" i="2"/>
  <c r="M34" i="2"/>
  <c r="E29" i="2"/>
  <c r="F29" i="2" s="1"/>
  <c r="G29" i="2" s="1"/>
  <c r="M23" i="2"/>
  <c r="M24" i="2" s="1"/>
  <c r="M25" i="2" s="1"/>
  <c r="L23" i="2"/>
  <c r="L24" i="2" s="1"/>
  <c r="L25" i="2" s="1"/>
  <c r="K23" i="2"/>
  <c r="K24" i="2" s="1"/>
  <c r="K25" i="2" s="1"/>
  <c r="J23" i="2"/>
  <c r="J24" i="2" s="1"/>
  <c r="J25" i="2" s="1"/>
  <c r="E17" i="2"/>
  <c r="F17" i="2" s="1"/>
  <c r="F43" i="2" s="1"/>
  <c r="B12" i="2"/>
  <c r="F29" i="1"/>
  <c r="E29" i="1"/>
  <c r="G29" i="1" s="1"/>
  <c r="L40" i="1"/>
  <c r="M34" i="1"/>
  <c r="M36" i="1"/>
  <c r="M35" i="1"/>
  <c r="K36" i="1"/>
  <c r="M23" i="1"/>
  <c r="M24" i="1" s="1"/>
  <c r="M25" i="1" s="1"/>
  <c r="L25" i="1"/>
  <c r="K25" i="1"/>
  <c r="L23" i="1"/>
  <c r="L24" i="1" s="1"/>
  <c r="B12" i="1"/>
  <c r="E17" i="1"/>
  <c r="J23" i="1"/>
  <c r="J24" i="1" s="1"/>
  <c r="J25" i="1" s="1"/>
  <c r="K23" i="1"/>
  <c r="K24" i="1" s="1"/>
  <c r="G17" i="5" l="1"/>
  <c r="G43" i="5" s="1"/>
  <c r="B11" i="5" s="1"/>
  <c r="F43" i="4"/>
  <c r="G17" i="4"/>
  <c r="G29" i="4"/>
  <c r="F29" i="4"/>
  <c r="E43" i="4"/>
  <c r="F17" i="3"/>
  <c r="F43" i="3" s="1"/>
  <c r="G17" i="3"/>
  <c r="G43" i="3" s="1"/>
  <c r="B11" i="3" s="1"/>
  <c r="G17" i="2"/>
  <c r="G43" i="2" s="1"/>
  <c r="B11" i="2" s="1"/>
  <c r="E43" i="2"/>
  <c r="E43" i="1"/>
  <c r="F17" i="1"/>
  <c r="F43" i="1" s="1"/>
  <c r="G43" i="4" l="1"/>
  <c r="B11" i="4" s="1"/>
  <c r="G17" i="1"/>
  <c r="G43" i="1" s="1"/>
  <c r="B11" i="1" s="1"/>
</calcChain>
</file>

<file path=xl/sharedStrings.xml><?xml version="1.0" encoding="utf-8"?>
<sst xmlns="http://schemas.openxmlformats.org/spreadsheetml/2006/main" count="306" uniqueCount="70">
  <si>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</si>
  <si>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</si>
  <si>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</si>
  <si>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</si>
  <si>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UFR II / PCL 6 지원</t>
    <phoneticPr fontId="3" type="noConversion"/>
  </si>
  <si>
    <t>super G3 팩스보드 기본장착</t>
    <phoneticPr fontId="3" type="noConversion"/>
  </si>
  <si>
    <t>용지급지장치 550매 카세트 2ea</t>
    <phoneticPr fontId="3" type="noConversion"/>
  </si>
  <si>
    <t>자동원고이송장치 (ADF) 포함</t>
    <phoneticPr fontId="3" type="noConversion"/>
  </si>
  <si>
    <t>네트워크 출력안정성을 높인 UFR II LT 프린터 보드</t>
    <phoneticPr fontId="3" type="noConversion"/>
  </si>
  <si>
    <t>다양한 용지 사이즈와 두께에 대응(300gsm 지원)</t>
    <phoneticPr fontId="3" type="noConversion"/>
  </si>
  <si>
    <t>양면 복사 기능</t>
    <phoneticPr fontId="3" type="noConversion"/>
  </si>
  <si>
    <t>스캔속도 분당 160매 (양면기준)</t>
    <phoneticPr fontId="3" type="noConversion"/>
  </si>
  <si>
    <t>분당 35매 출력속도</t>
    <phoneticPr fontId="3" type="noConversion"/>
  </si>
  <si>
    <t>1200dpi 컬러 복사기</t>
    <phoneticPr fontId="3" type="noConversion"/>
  </si>
  <si>
    <t>irc adv C5535</t>
    <phoneticPr fontId="3" type="noConversion"/>
  </si>
  <si>
    <t>복합기렌탈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</si>
  <si>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</si>
  <si>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</si>
  <si>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</si>
  <si>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</si>
  <si>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</si>
  <si>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</si>
  <si>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</si>
  <si>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</si>
  <si>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</si>
  <si>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</si>
  <si>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</si>
  <si>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</si>
  <si>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</si>
  <si>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</si>
  <si>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</si>
  <si>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(재)강원테크노파크</t>
    <phoneticPr fontId="3" type="noConversion"/>
  </si>
  <si>
    <t>견     적     서</t>
    <phoneticPr fontId="3" type="noConversion"/>
  </si>
  <si>
    <t>c5530</t>
    <phoneticPr fontId="3" type="noConversion"/>
  </si>
  <si>
    <t>c5550</t>
    <phoneticPr fontId="3" type="noConversion"/>
  </si>
  <si>
    <t>c3330</t>
    <phoneticPr fontId="3" type="noConversion"/>
  </si>
  <si>
    <t>본체</t>
    <phoneticPr fontId="3" type="noConversion"/>
  </si>
  <si>
    <t>토너</t>
    <phoneticPr fontId="3" type="noConversion"/>
  </si>
  <si>
    <t>합계</t>
    <phoneticPr fontId="3" type="noConversion"/>
  </si>
  <si>
    <t>24개월</t>
    <phoneticPr fontId="3" type="noConversion"/>
  </si>
  <si>
    <t>스캔속도</t>
    <phoneticPr fontId="3" type="noConversion"/>
  </si>
  <si>
    <t>160매</t>
    <phoneticPr fontId="3" type="noConversion"/>
  </si>
  <si>
    <t>160매</t>
    <phoneticPr fontId="3" type="noConversion"/>
  </si>
  <si>
    <t>55매</t>
    <phoneticPr fontId="3" type="noConversion"/>
  </si>
  <si>
    <t>2545i</t>
    <phoneticPr fontId="3" type="noConversion"/>
  </si>
  <si>
    <t>45매</t>
    <phoneticPr fontId="3" type="noConversion"/>
  </si>
  <si>
    <t>복합기 렌탈</t>
    <phoneticPr fontId="3" type="noConversion"/>
  </si>
  <si>
    <t>ir 2545i</t>
    <phoneticPr fontId="3" type="noConversion"/>
  </si>
  <si>
    <t>1200dpi 흑백 복사기</t>
    <phoneticPr fontId="3" type="noConversion"/>
  </si>
  <si>
    <t>분당 45매 출력속도</t>
    <phoneticPr fontId="3" type="noConversion"/>
  </si>
  <si>
    <t>스캔속도 분당 45매</t>
    <phoneticPr fontId="3" type="noConversion"/>
  </si>
  <si>
    <t>1. 2년 이상 약정시 금액입니다.</t>
    <phoneticPr fontId="3" type="noConversion"/>
  </si>
  <si>
    <t>당월 미사용 기본출력매수는 익월로 이월</t>
    <phoneticPr fontId="3" type="noConversion"/>
  </si>
  <si>
    <t>추가 컬러 80원 / 검정 8원</t>
    <phoneticPr fontId="3" type="noConversion"/>
  </si>
  <si>
    <t>검정 기본 월간 12,000매 / 컬러 기본 월간 6,000매 기준</t>
    <phoneticPr fontId="3" type="noConversion"/>
  </si>
  <si>
    <t>irc adv C3330</t>
    <phoneticPr fontId="3" type="noConversion"/>
  </si>
  <si>
    <t>분당 30매 출력속도</t>
    <phoneticPr fontId="3" type="noConversion"/>
  </si>
  <si>
    <t>스캔속도 분당 55매</t>
    <phoneticPr fontId="3" type="noConversion"/>
  </si>
  <si>
    <t>다양한 용지 사이즈와 두께에 대응(256gsm 지원)</t>
    <phoneticPr fontId="3" type="noConversion"/>
  </si>
  <si>
    <t>ir 2535i</t>
    <phoneticPr fontId="3" type="noConversion"/>
  </si>
  <si>
    <t>분당 35매 출력속도</t>
    <phoneticPr fontId="3" type="noConversion"/>
  </si>
  <si>
    <t>UFR II</t>
    <phoneticPr fontId="3" type="noConversion"/>
  </si>
  <si>
    <t>(흑백)</t>
    <phoneticPr fontId="3" type="noConversion"/>
  </si>
  <si>
    <t>1200dpi 인쇄품질</t>
    <phoneticPr fontId="3" type="noConversion"/>
  </si>
  <si>
    <t>(컬러)</t>
    <phoneticPr fontId="3" type="noConversion"/>
  </si>
  <si>
    <t>분당 50매 출력속도</t>
    <phoneticPr fontId="3" type="noConversion"/>
  </si>
  <si>
    <t>irc adv C5550</t>
    <phoneticPr fontId="3" type="noConversion"/>
  </si>
  <si>
    <t>c5535</t>
    <phoneticPr fontId="3" type="noConversion"/>
  </si>
  <si>
    <t>.</t>
    <phoneticPr fontId="3" type="noConversion"/>
  </si>
  <si>
    <t>검정 기본 월간 12,000매 / 컬러 기본 월간 5,000매 기준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</si>
</sst>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7" xfId="1" applyFont="1" applyBorder="1" applyAlignment="1">
      <alignment horizontal="left" vertical="center"/>
    </xf>
    <xf numFmtId="41" fontId="2" fillId="0" borderId="6" xfId="1" applyFont="1" applyBorder="1" applyAlignment="1">
      <alignment horizontal="center" vertical="center"/>
    </xf>
    <xf numFmtId="41" fontId="2" fillId="0" borderId="7" xfId="1" applyFont="1" applyBorder="1" applyAlignment="1"/>
    <xf numFmtId="41" fontId="4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1" applyFont="1" applyBorder="1" applyAlignment="1">
      <alignment horizontal="left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10" fontId="4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249650</xdr:rowOff>
    </xdr:from>
    <xdr:ext cx="3733799" cy="1945263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1" y="983075"/>
          <a:ext cx="3733799" cy="194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249650</xdr:rowOff>
    </xdr:from>
    <xdr:ext cx="3733799" cy="1945263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1" y="983075"/>
          <a:ext cx="3733799" cy="194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259574</xdr:rowOff>
    </xdr:from>
    <xdr:ext cx="3743325" cy="1950226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92999"/>
          <a:ext cx="3743325" cy="1950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topLeftCell="A4" workbookViewId="0">
      <selection activeCell="F35" sqref="F35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4.109375" style="1" bestFit="1" customWidth="1"/>
    <col min="11" max="11" width="12.21875" style="1" bestFit="1" customWidth="1"/>
    <col min="12" max="13" width="11.21875" style="1" bestFit="1" customWidth="1"/>
    <col min="14" max="16384" width="8.88671875" style="1"/>
  </cols>
  <sheetData>
    <row r="1" spans="1:13" ht="27.75" customHeight="1" x14ac:dyDescent="0.15">
      <c r="A1" s="56" t="s">
        <v>32</v>
      </c>
      <c r="B1" s="56"/>
      <c r="C1" s="56"/>
      <c r="D1" s="56"/>
      <c r="E1" s="56"/>
      <c r="F1" s="56"/>
      <c r="G1" s="56"/>
    </row>
    <row r="2" spans="1:13" ht="15" customHeight="1" x14ac:dyDescent="0.15">
      <c r="A2" s="3"/>
      <c r="B2" s="3"/>
      <c r="C2" s="52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7" t="s">
        <v>31</v>
      </c>
      <c r="B4" s="57"/>
      <c r="C4" s="51" t="s">
        <v>30</v>
      </c>
      <c r="D4" s="4"/>
      <c r="E4" s="4"/>
      <c r="L4" s="48"/>
    </row>
    <row r="5" spans="1:13" ht="15" customHeight="1" x14ac:dyDescent="0.15">
      <c r="A5" s="49" t="s">
        <v>29</v>
      </c>
      <c r="B5" s="6"/>
      <c r="C5" s="50"/>
      <c r="D5" s="4"/>
      <c r="E5" s="4"/>
      <c r="L5" s="48"/>
    </row>
    <row r="6" spans="1:13" ht="15" customHeight="1" x14ac:dyDescent="0.15">
      <c r="A6" s="49" t="s">
        <v>28</v>
      </c>
      <c r="B6" s="6"/>
      <c r="C6" s="4"/>
      <c r="D6" s="4"/>
      <c r="E6" s="4"/>
      <c r="L6" s="48"/>
    </row>
    <row r="7" spans="1:13" ht="15" customHeight="1" x14ac:dyDescent="0.15">
      <c r="A7" s="49" t="s">
        <v>27</v>
      </c>
      <c r="B7" s="6"/>
      <c r="C7" s="4"/>
      <c r="D7" s="4"/>
      <c r="E7" s="4"/>
      <c r="L7" s="48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7" t="s">
        <v>26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3"/>
      <c r="J10" s="44"/>
      <c r="K10" s="2"/>
      <c r="L10" s="2"/>
      <c r="M10" s="43"/>
    </row>
    <row r="11" spans="1:13" ht="15" customHeight="1" x14ac:dyDescent="0.15">
      <c r="A11" s="3" t="s">
        <v>25</v>
      </c>
      <c r="B11" s="46">
        <f>G43</f>
        <v>583000</v>
      </c>
      <c r="C11" s="4"/>
      <c r="D11" s="4"/>
      <c r="E11" s="4"/>
      <c r="I11" s="43"/>
      <c r="J11" s="44"/>
      <c r="K11" s="2"/>
      <c r="L11" s="2"/>
      <c r="M11" s="43"/>
    </row>
    <row r="12" spans="1:13" ht="15" customHeight="1" x14ac:dyDescent="0.15">
      <c r="A12" s="3" t="s">
        <v>24</v>
      </c>
      <c r="B12" s="45">
        <f ca="1">NOW()</f>
        <v>42877.588155555553</v>
      </c>
      <c r="C12" s="4"/>
      <c r="D12" s="4"/>
      <c r="E12" s="4"/>
      <c r="I12" s="43"/>
      <c r="J12" s="44"/>
      <c r="K12" s="2"/>
      <c r="L12" s="2"/>
      <c r="M12" s="43"/>
    </row>
    <row r="13" spans="1:13" ht="15" customHeight="1" x14ac:dyDescent="0.15">
      <c r="A13" s="3" t="s">
        <v>23</v>
      </c>
      <c r="B13" s="42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41"/>
      <c r="J14" s="40"/>
      <c r="K14" s="2"/>
      <c r="L14" s="2"/>
    </row>
    <row r="15" spans="1:13" s="3" customFormat="1" ht="15" customHeight="1" thickBot="1" x14ac:dyDescent="0.2">
      <c r="A15" s="39" t="s">
        <v>22</v>
      </c>
      <c r="B15" s="39" t="s">
        <v>21</v>
      </c>
      <c r="C15" s="37" t="s">
        <v>20</v>
      </c>
      <c r="D15" s="37" t="s">
        <v>19</v>
      </c>
      <c r="E15" s="38" t="s">
        <v>18</v>
      </c>
      <c r="F15" s="38" t="s">
        <v>17</v>
      </c>
      <c r="G15" s="37" t="s">
        <v>16</v>
      </c>
      <c r="I15" s="1"/>
      <c r="J15" s="2"/>
      <c r="K15" s="2"/>
      <c r="L15" s="2"/>
      <c r="M15" s="1"/>
    </row>
    <row r="16" spans="1:13" s="3" customFormat="1" ht="15" customHeight="1" x14ac:dyDescent="0.15">
      <c r="A16" s="36"/>
      <c r="B16" s="35"/>
      <c r="C16" s="29"/>
      <c r="D16" s="34"/>
      <c r="E16" s="24"/>
      <c r="F16" s="16"/>
      <c r="G16" s="33"/>
      <c r="I16" s="1"/>
      <c r="J16" s="2"/>
      <c r="K16" s="2"/>
      <c r="L16" s="2"/>
      <c r="M16" s="1"/>
    </row>
    <row r="17" spans="1:13" s="3" customFormat="1" ht="15" customHeight="1" x14ac:dyDescent="0.15">
      <c r="A17" s="27" t="s">
        <v>15</v>
      </c>
      <c r="B17" s="32" t="s">
        <v>14</v>
      </c>
      <c r="C17" s="29">
        <v>1</v>
      </c>
      <c r="D17" s="22">
        <v>350000</v>
      </c>
      <c r="E17" s="24">
        <f>C17*D17</f>
        <v>350000</v>
      </c>
      <c r="F17" s="16">
        <f>E17*10%</f>
        <v>35000</v>
      </c>
      <c r="G17" s="16">
        <f>SUM(E17:F17)</f>
        <v>385000</v>
      </c>
      <c r="I17" s="1"/>
      <c r="J17" s="2"/>
      <c r="K17" s="2"/>
      <c r="L17" s="2"/>
      <c r="M17" s="1"/>
    </row>
    <row r="18" spans="1:13" s="3" customFormat="1" ht="15" customHeight="1" x14ac:dyDescent="0.15">
      <c r="A18" s="30" t="s">
        <v>64</v>
      </c>
      <c r="B18" s="31"/>
      <c r="C18" s="29"/>
      <c r="D18" s="22"/>
      <c r="E18" s="24"/>
      <c r="F18" s="16"/>
      <c r="G18" s="16"/>
      <c r="I18" s="1"/>
      <c r="J18" s="2" t="s">
        <v>67</v>
      </c>
      <c r="K18" s="2" t="s">
        <v>34</v>
      </c>
      <c r="L18" s="2" t="s">
        <v>35</v>
      </c>
      <c r="M18" s="1" t="s">
        <v>44</v>
      </c>
    </row>
    <row r="19" spans="1:13" s="3" customFormat="1" ht="15" customHeight="1" x14ac:dyDescent="0.15">
      <c r="A19" s="30"/>
      <c r="B19" s="25" t="s">
        <v>13</v>
      </c>
      <c r="C19" s="29"/>
      <c r="D19" s="22"/>
      <c r="E19" s="24"/>
      <c r="F19" s="16"/>
      <c r="G19" s="16"/>
      <c r="M19" s="1"/>
    </row>
    <row r="20" spans="1:13" s="3" customFormat="1" ht="15" customHeight="1" x14ac:dyDescent="0.15">
      <c r="A20" s="30"/>
      <c r="B20" s="25" t="s">
        <v>12</v>
      </c>
      <c r="C20" s="29"/>
      <c r="D20" s="22"/>
      <c r="E20" s="24"/>
      <c r="F20" s="16"/>
      <c r="G20" s="16"/>
      <c r="I20" s="3" t="s">
        <v>36</v>
      </c>
      <c r="J20" s="4">
        <v>4500000</v>
      </c>
      <c r="K20" s="4">
        <v>6500000</v>
      </c>
      <c r="L20" s="4">
        <v>3000000</v>
      </c>
      <c r="M20" s="4">
        <v>4100000</v>
      </c>
    </row>
    <row r="21" spans="1:13" s="3" customFormat="1" ht="15" customHeight="1" x14ac:dyDescent="0.15">
      <c r="A21" s="30"/>
      <c r="B21" s="26" t="s">
        <v>11</v>
      </c>
      <c r="C21" s="29"/>
      <c r="D21" s="22"/>
      <c r="E21" s="24"/>
      <c r="F21" s="16"/>
      <c r="G21" s="16"/>
      <c r="I21" s="3" t="s">
        <v>37</v>
      </c>
      <c r="J21" s="4">
        <v>2000000</v>
      </c>
      <c r="K21" s="4">
        <v>1000000</v>
      </c>
      <c r="L21" s="4">
        <v>1500000</v>
      </c>
      <c r="M21" s="4">
        <v>500000</v>
      </c>
    </row>
    <row r="22" spans="1:13" s="3" customFormat="1" ht="15" customHeight="1" x14ac:dyDescent="0.15">
      <c r="A22" s="27"/>
      <c r="B22" s="25" t="s">
        <v>10</v>
      </c>
      <c r="C22" s="28"/>
      <c r="D22" s="22"/>
      <c r="E22" s="24"/>
      <c r="F22" s="16"/>
      <c r="G22" s="16"/>
      <c r="J22" s="4"/>
      <c r="K22" s="4"/>
      <c r="L22" s="4"/>
    </row>
    <row r="23" spans="1:13" s="3" customFormat="1" ht="15" customHeight="1" x14ac:dyDescent="0.15">
      <c r="A23" s="27"/>
      <c r="B23" s="26" t="s">
        <v>9</v>
      </c>
      <c r="C23" s="20"/>
      <c r="D23" s="22"/>
      <c r="E23" s="24"/>
      <c r="F23" s="16"/>
      <c r="G23" s="16"/>
      <c r="I23" s="3" t="s">
        <v>38</v>
      </c>
      <c r="J23" s="4">
        <f>SUM(J20:J22)</f>
        <v>6500000</v>
      </c>
      <c r="K23" s="4">
        <f>SUM(K20:K22)</f>
        <v>7500000</v>
      </c>
      <c r="L23" s="4">
        <f>SUM(L20:L22)</f>
        <v>4500000</v>
      </c>
      <c r="M23" s="4">
        <f>SUM(M20:M22)</f>
        <v>4600000</v>
      </c>
    </row>
    <row r="24" spans="1:13" s="3" customFormat="1" ht="15" customHeight="1" x14ac:dyDescent="0.15">
      <c r="A24" s="21"/>
      <c r="B24" s="25" t="s">
        <v>8</v>
      </c>
      <c r="C24" s="20"/>
      <c r="D24" s="22"/>
      <c r="E24" s="24"/>
      <c r="F24" s="16"/>
      <c r="G24" s="16"/>
      <c r="I24" s="3" t="s">
        <v>39</v>
      </c>
      <c r="J24" s="4">
        <f>J23/24</f>
        <v>270833.33333333331</v>
      </c>
      <c r="K24" s="4">
        <f>K23/24</f>
        <v>312500</v>
      </c>
      <c r="L24" s="4">
        <f>L23/24</f>
        <v>187500</v>
      </c>
      <c r="M24" s="4">
        <f>M23/24</f>
        <v>191666.66666666666</v>
      </c>
    </row>
    <row r="25" spans="1:13" s="3" customFormat="1" ht="15" customHeight="1" x14ac:dyDescent="0.15">
      <c r="A25" s="21"/>
      <c r="B25" s="16" t="s">
        <v>7</v>
      </c>
      <c r="C25" s="20"/>
      <c r="D25" s="22"/>
      <c r="E25" s="24"/>
      <c r="F25" s="16"/>
      <c r="G25" s="16"/>
      <c r="I25" s="53">
        <v>1.4999999999999999E-2</v>
      </c>
      <c r="J25" s="4">
        <f>J24*1.5</f>
        <v>406250</v>
      </c>
      <c r="K25" s="4">
        <f>K24*1.5</f>
        <v>468750</v>
      </c>
      <c r="L25" s="4">
        <f>L24*1.5</f>
        <v>281250</v>
      </c>
      <c r="M25" s="4">
        <f>M24*1.5</f>
        <v>287500</v>
      </c>
    </row>
    <row r="26" spans="1:13" s="3" customFormat="1" ht="15" customHeight="1" x14ac:dyDescent="0.15">
      <c r="A26" s="21"/>
      <c r="B26" s="16" t="s">
        <v>6</v>
      </c>
      <c r="C26" s="20"/>
      <c r="D26" s="22"/>
      <c r="E26" s="24"/>
      <c r="F26" s="16"/>
      <c r="G26" s="16"/>
    </row>
    <row r="27" spans="1:13" s="3" customFormat="1" ht="15" customHeight="1" x14ac:dyDescent="0.15">
      <c r="A27" s="21"/>
      <c r="B27" s="23" t="s">
        <v>4</v>
      </c>
      <c r="C27" s="20"/>
      <c r="D27" s="22"/>
      <c r="E27" s="22" t="s">
        <v>68</v>
      </c>
      <c r="F27" s="16"/>
      <c r="G27" s="16"/>
    </row>
    <row r="28" spans="1:13" s="3" customFormat="1" ht="15" customHeight="1" x14ac:dyDescent="0.15">
      <c r="A28" s="21"/>
      <c r="B28" s="23"/>
      <c r="C28" s="20"/>
      <c r="D28" s="22"/>
      <c r="E28" s="22"/>
      <c r="F28" s="16"/>
      <c r="G28" s="16"/>
      <c r="I28" s="3" t="s">
        <v>40</v>
      </c>
      <c r="J28" s="3" t="s">
        <v>41</v>
      </c>
      <c r="K28" s="3" t="s">
        <v>41</v>
      </c>
      <c r="L28" s="3" t="s">
        <v>43</v>
      </c>
      <c r="M28" s="1" t="s">
        <v>45</v>
      </c>
    </row>
    <row r="29" spans="1:13" s="3" customFormat="1" ht="15" customHeight="1" x14ac:dyDescent="0.15">
      <c r="A29" s="21" t="s">
        <v>46</v>
      </c>
      <c r="B29" s="23" t="s">
        <v>59</v>
      </c>
      <c r="C29" s="20">
        <v>1</v>
      </c>
      <c r="D29" s="22">
        <v>180000</v>
      </c>
      <c r="E29" s="24">
        <f>C29*D29</f>
        <v>180000</v>
      </c>
      <c r="F29" s="16">
        <f>E29*10%</f>
        <v>18000</v>
      </c>
      <c r="G29" s="16">
        <f>SUM(E29:F29)</f>
        <v>198000</v>
      </c>
      <c r="K29" s="4"/>
      <c r="L29" s="4"/>
      <c r="M29" s="4"/>
    </row>
    <row r="30" spans="1:13" s="3" customFormat="1" ht="15" customHeight="1" x14ac:dyDescent="0.15">
      <c r="A30" s="21" t="s">
        <v>62</v>
      </c>
      <c r="B30" s="25" t="s">
        <v>48</v>
      </c>
      <c r="C30" s="20"/>
      <c r="D30" s="22"/>
      <c r="E30" s="24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26" t="s">
        <v>12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5" t="s">
        <v>50</v>
      </c>
      <c r="C32" s="20"/>
      <c r="D32" s="22"/>
      <c r="E32" s="22"/>
      <c r="F32" s="16"/>
      <c r="G32" s="16"/>
      <c r="K32" s="4"/>
      <c r="L32" s="4"/>
      <c r="M32" s="4"/>
    </row>
    <row r="33" spans="1:13" s="3" customFormat="1" ht="15" customHeight="1" x14ac:dyDescent="0.15">
      <c r="A33" s="21"/>
      <c r="B33" s="25" t="s">
        <v>10</v>
      </c>
      <c r="C33" s="20"/>
      <c r="D33" s="22"/>
      <c r="E33" s="22"/>
      <c r="F33" s="16"/>
      <c r="G33" s="16"/>
      <c r="K33" s="4"/>
      <c r="L33" s="4"/>
      <c r="M33" s="4"/>
    </row>
    <row r="34" spans="1:13" s="3" customFormat="1" ht="15" customHeight="1" x14ac:dyDescent="0.15">
      <c r="A34" s="21"/>
      <c r="B34" s="25" t="s">
        <v>8</v>
      </c>
      <c r="C34" s="20"/>
      <c r="D34" s="22"/>
      <c r="E34" s="22"/>
      <c r="F34" s="16"/>
      <c r="G34" s="16"/>
      <c r="I34" s="4">
        <f>7000*42</f>
        <v>294000</v>
      </c>
      <c r="J34" s="4">
        <f>7000*42</f>
        <v>294000</v>
      </c>
      <c r="M34" s="4">
        <f>50*6000</f>
        <v>300000</v>
      </c>
    </row>
    <row r="35" spans="1:13" s="3" customFormat="1" ht="15" customHeight="1" x14ac:dyDescent="0.15">
      <c r="A35" s="21"/>
      <c r="B35" s="16" t="s">
        <v>7</v>
      </c>
      <c r="C35" s="20"/>
      <c r="D35" s="22"/>
      <c r="E35" s="22"/>
      <c r="F35" s="16"/>
      <c r="G35" s="16"/>
      <c r="J35" s="54"/>
      <c r="M35" s="4">
        <f>J20/24</f>
        <v>187500</v>
      </c>
    </row>
    <row r="36" spans="1:13" s="3" customFormat="1" ht="15" customHeight="1" x14ac:dyDescent="0.15">
      <c r="A36" s="21"/>
      <c r="B36" s="16" t="s">
        <v>6</v>
      </c>
      <c r="C36" s="20"/>
      <c r="D36" s="22"/>
      <c r="E36" s="22"/>
      <c r="F36" s="16"/>
      <c r="G36" s="16"/>
      <c r="I36" s="55">
        <v>9</v>
      </c>
      <c r="J36" s="55">
        <v>5</v>
      </c>
      <c r="K36" s="4"/>
      <c r="M36" s="4">
        <f>SUM(M34:M35)</f>
        <v>487500</v>
      </c>
    </row>
    <row r="37" spans="1:13" s="3" customFormat="1" ht="15" customHeight="1" x14ac:dyDescent="0.15">
      <c r="A37" s="21"/>
      <c r="B37" s="16" t="s">
        <v>5</v>
      </c>
      <c r="C37" s="20"/>
      <c r="D37" s="22"/>
      <c r="E37" s="22"/>
      <c r="F37" s="16"/>
      <c r="G37" s="16"/>
      <c r="I37" s="55">
        <f>146200</f>
        <v>146200</v>
      </c>
      <c r="J37" s="3">
        <f>266100*3</f>
        <v>798300</v>
      </c>
      <c r="M37" s="4"/>
    </row>
    <row r="38" spans="1:13" s="3" customFormat="1" ht="15" customHeight="1" x14ac:dyDescent="0.15">
      <c r="A38" s="21"/>
      <c r="B38" s="23"/>
      <c r="C38" s="20"/>
      <c r="D38" s="22"/>
      <c r="E38" s="22"/>
      <c r="F38" s="16"/>
      <c r="G38" s="16"/>
      <c r="I38" s="4">
        <f>I37*I36</f>
        <v>1315800</v>
      </c>
      <c r="J38" s="4">
        <f>J37*J36</f>
        <v>3991500</v>
      </c>
      <c r="K38" s="54">
        <f>I38+J38</f>
        <v>5307300</v>
      </c>
    </row>
    <row r="39" spans="1:13" s="3" customFormat="1" ht="15" customHeight="1" x14ac:dyDescent="0.15">
      <c r="A39" s="21"/>
      <c r="B39" s="16" t="s">
        <v>69</v>
      </c>
      <c r="C39" s="20"/>
      <c r="D39" s="16"/>
      <c r="E39" s="22"/>
      <c r="F39" s="16"/>
      <c r="G39" s="16"/>
    </row>
    <row r="40" spans="1:13" s="3" customFormat="1" ht="15" customHeight="1" x14ac:dyDescent="0.15">
      <c r="A40" s="21"/>
      <c r="B40" s="16" t="s">
        <v>53</v>
      </c>
      <c r="C40" s="20"/>
      <c r="D40" s="16"/>
      <c r="E40" s="20"/>
      <c r="F40" s="16"/>
      <c r="G40" s="16"/>
      <c r="I40" s="4"/>
      <c r="J40" s="4"/>
      <c r="K40" s="55"/>
    </row>
    <row r="41" spans="1:13" s="3" customFormat="1" ht="15" customHeight="1" x14ac:dyDescent="0.15">
      <c r="A41" s="21"/>
      <c r="B41" s="16" t="s">
        <v>52</v>
      </c>
      <c r="C41" s="20"/>
      <c r="D41" s="16"/>
      <c r="E41" s="20"/>
      <c r="F41" s="16"/>
      <c r="G41" s="16"/>
      <c r="J41" s="54"/>
    </row>
    <row r="42" spans="1:13" s="3" customFormat="1" ht="15" customHeight="1" thickBot="1" x14ac:dyDescent="0.2">
      <c r="A42" s="19"/>
      <c r="B42" s="19"/>
      <c r="C42" s="18"/>
      <c r="D42" s="17"/>
      <c r="E42" s="18"/>
      <c r="F42" s="17"/>
      <c r="G42" s="16"/>
      <c r="I42" s="55"/>
      <c r="J42" s="55"/>
    </row>
    <row r="43" spans="1:13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530000</v>
      </c>
      <c r="F43" s="12">
        <f>SUM(F16:F42)</f>
        <v>53000</v>
      </c>
      <c r="G43" s="12">
        <f>SUM(G16:G42)</f>
        <v>583000</v>
      </c>
      <c r="I43" s="55"/>
    </row>
    <row r="44" spans="1:13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  <c r="I44" s="4"/>
      <c r="J44" s="4"/>
      <c r="K44" s="54"/>
    </row>
    <row r="45" spans="1:13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3" s="3" customFormat="1" ht="15" customHeight="1" x14ac:dyDescent="0.15">
      <c r="A46" s="3" t="s">
        <v>51</v>
      </c>
      <c r="C46" s="4"/>
      <c r="D46" s="4"/>
      <c r="E46" s="4"/>
      <c r="F46" s="4"/>
      <c r="G46" s="4"/>
    </row>
    <row r="47" spans="1:13" s="3" customFormat="1" ht="15" customHeight="1" x14ac:dyDescent="0.15">
      <c r="C47" s="4"/>
      <c r="D47" s="4"/>
      <c r="E47" s="4"/>
      <c r="F47" s="4"/>
      <c r="G47" s="4"/>
    </row>
    <row r="48" spans="1:13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16" workbookViewId="0">
      <selection activeCell="B7" sqref="B7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3" width="11.21875" style="1" bestFit="1" customWidth="1"/>
    <col min="14" max="16384" width="8.88671875" style="1"/>
  </cols>
  <sheetData>
    <row r="1" spans="1:13" ht="27.75" customHeight="1" x14ac:dyDescent="0.15">
      <c r="A1" s="56" t="s">
        <v>32</v>
      </c>
      <c r="B1" s="56"/>
      <c r="C1" s="56"/>
      <c r="D1" s="56"/>
      <c r="E1" s="56"/>
      <c r="F1" s="56"/>
      <c r="G1" s="56"/>
    </row>
    <row r="2" spans="1:13" ht="15" customHeight="1" x14ac:dyDescent="0.15">
      <c r="A2" s="3"/>
      <c r="B2" s="3"/>
      <c r="C2" s="52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7" t="s">
        <v>31</v>
      </c>
      <c r="B4" s="57"/>
      <c r="C4" s="51" t="s">
        <v>30</v>
      </c>
      <c r="D4" s="4"/>
      <c r="E4" s="4"/>
      <c r="L4" s="48"/>
    </row>
    <row r="5" spans="1:13" ht="15" customHeight="1" x14ac:dyDescent="0.15">
      <c r="A5" s="49" t="s">
        <v>29</v>
      </c>
      <c r="B5" s="6"/>
      <c r="C5" s="50"/>
      <c r="D5" s="4"/>
      <c r="E5" s="4"/>
      <c r="L5" s="48"/>
    </row>
    <row r="6" spans="1:13" ht="15" customHeight="1" x14ac:dyDescent="0.15">
      <c r="A6" s="49" t="s">
        <v>28</v>
      </c>
      <c r="B6" s="6"/>
      <c r="C6" s="4"/>
      <c r="D6" s="4"/>
      <c r="E6" s="4"/>
      <c r="L6" s="48"/>
    </row>
    <row r="7" spans="1:13" ht="15" customHeight="1" x14ac:dyDescent="0.15">
      <c r="A7" s="49" t="s">
        <v>27</v>
      </c>
      <c r="B7" s="6"/>
      <c r="C7" s="4"/>
      <c r="D7" s="4"/>
      <c r="E7" s="4"/>
      <c r="L7" s="48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7" t="s">
        <v>26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3"/>
      <c r="J10" s="44"/>
      <c r="K10" s="2"/>
      <c r="L10" s="2"/>
      <c r="M10" s="43"/>
    </row>
    <row r="11" spans="1:13" ht="15" customHeight="1" x14ac:dyDescent="0.15">
      <c r="A11" s="3" t="s">
        <v>25</v>
      </c>
      <c r="B11" s="46">
        <f>G43</f>
        <v>561000</v>
      </c>
      <c r="C11" s="4"/>
      <c r="D11" s="4"/>
      <c r="E11" s="4"/>
      <c r="I11" s="43"/>
      <c r="J11" s="44"/>
      <c r="K11" s="2"/>
      <c r="L11" s="2"/>
      <c r="M11" s="43"/>
    </row>
    <row r="12" spans="1:13" ht="15" customHeight="1" x14ac:dyDescent="0.15">
      <c r="A12" s="3" t="s">
        <v>24</v>
      </c>
      <c r="B12" s="45">
        <f ca="1">NOW()</f>
        <v>42877.588155555553</v>
      </c>
      <c r="C12" s="4"/>
      <c r="D12" s="4"/>
      <c r="E12" s="4"/>
      <c r="I12" s="43"/>
      <c r="J12" s="44"/>
      <c r="K12" s="2"/>
      <c r="L12" s="2"/>
      <c r="M12" s="43"/>
    </row>
    <row r="13" spans="1:13" ht="15" customHeight="1" x14ac:dyDescent="0.15">
      <c r="A13" s="3" t="s">
        <v>23</v>
      </c>
      <c r="B13" s="42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41"/>
      <c r="J14" s="40"/>
      <c r="K14" s="2"/>
      <c r="L14" s="2"/>
    </row>
    <row r="15" spans="1:13" s="3" customFormat="1" ht="15" customHeight="1" thickBot="1" x14ac:dyDescent="0.2">
      <c r="A15" s="39" t="s">
        <v>22</v>
      </c>
      <c r="B15" s="39" t="s">
        <v>21</v>
      </c>
      <c r="C15" s="37" t="s">
        <v>20</v>
      </c>
      <c r="D15" s="37" t="s">
        <v>19</v>
      </c>
      <c r="E15" s="38" t="s">
        <v>18</v>
      </c>
      <c r="F15" s="38" t="s">
        <v>17</v>
      </c>
      <c r="G15" s="37" t="s">
        <v>16</v>
      </c>
      <c r="I15" s="1"/>
      <c r="J15" s="2"/>
      <c r="K15" s="2"/>
      <c r="L15" s="2"/>
      <c r="M15" s="1"/>
    </row>
    <row r="16" spans="1:13" s="3" customFormat="1" ht="15" customHeight="1" x14ac:dyDescent="0.15">
      <c r="A16" s="36"/>
      <c r="B16" s="35"/>
      <c r="C16" s="29"/>
      <c r="D16" s="34"/>
      <c r="E16" s="24"/>
      <c r="F16" s="16"/>
      <c r="G16" s="33"/>
      <c r="I16" s="1"/>
      <c r="J16" s="2"/>
      <c r="K16" s="2"/>
      <c r="L16" s="2"/>
      <c r="M16" s="1"/>
    </row>
    <row r="17" spans="1:13" s="3" customFormat="1" ht="15" customHeight="1" x14ac:dyDescent="0.15">
      <c r="A17" s="27" t="s">
        <v>15</v>
      </c>
      <c r="B17" s="32" t="s">
        <v>55</v>
      </c>
      <c r="C17" s="29">
        <v>1</v>
      </c>
      <c r="D17" s="22">
        <v>330000</v>
      </c>
      <c r="E17" s="24">
        <f>C17*D17</f>
        <v>330000</v>
      </c>
      <c r="F17" s="16">
        <f>E17*10%</f>
        <v>33000</v>
      </c>
      <c r="G17" s="16">
        <f>SUM(E17:F17)</f>
        <v>363000</v>
      </c>
      <c r="I17" s="1"/>
      <c r="J17" s="2"/>
      <c r="K17" s="2"/>
      <c r="L17" s="2"/>
      <c r="M17" s="1"/>
    </row>
    <row r="18" spans="1:13" s="3" customFormat="1" ht="15" customHeight="1" x14ac:dyDescent="0.15">
      <c r="A18" s="30" t="s">
        <v>64</v>
      </c>
      <c r="B18" s="31"/>
      <c r="C18" s="29"/>
      <c r="D18" s="22"/>
      <c r="E18" s="24"/>
      <c r="F18" s="16"/>
      <c r="G18" s="16"/>
      <c r="I18" s="1"/>
      <c r="J18" s="2" t="s">
        <v>33</v>
      </c>
      <c r="K18" s="2" t="s">
        <v>34</v>
      </c>
      <c r="L18" s="2" t="s">
        <v>35</v>
      </c>
      <c r="M18" s="1" t="s">
        <v>44</v>
      </c>
    </row>
    <row r="19" spans="1:13" s="3" customFormat="1" ht="15" customHeight="1" x14ac:dyDescent="0.15">
      <c r="A19" s="30"/>
      <c r="B19" s="25" t="s">
        <v>13</v>
      </c>
      <c r="C19" s="29"/>
      <c r="D19" s="22"/>
      <c r="E19" s="24"/>
      <c r="F19" s="16"/>
      <c r="G19" s="16"/>
      <c r="M19" s="1"/>
    </row>
    <row r="20" spans="1:13" s="3" customFormat="1" ht="15" customHeight="1" x14ac:dyDescent="0.15">
      <c r="A20" s="30"/>
      <c r="B20" s="25" t="s">
        <v>56</v>
      </c>
      <c r="C20" s="29"/>
      <c r="D20" s="22"/>
      <c r="E20" s="24"/>
      <c r="F20" s="16"/>
      <c r="G20" s="16"/>
      <c r="I20" s="3" t="s">
        <v>36</v>
      </c>
      <c r="J20" s="4">
        <v>4500000</v>
      </c>
      <c r="K20" s="4">
        <v>6500000</v>
      </c>
      <c r="L20" s="4">
        <v>3000000</v>
      </c>
      <c r="M20" s="4">
        <v>2500000</v>
      </c>
    </row>
    <row r="21" spans="1:13" s="3" customFormat="1" ht="15" customHeight="1" x14ac:dyDescent="0.15">
      <c r="A21" s="30"/>
      <c r="B21" s="25" t="s">
        <v>57</v>
      </c>
      <c r="C21" s="29"/>
      <c r="D21" s="22"/>
      <c r="E21" s="24"/>
      <c r="F21" s="16"/>
      <c r="G21" s="16"/>
      <c r="I21" s="3" t="s">
        <v>37</v>
      </c>
      <c r="J21" s="4">
        <v>2000000</v>
      </c>
      <c r="K21" s="4">
        <v>1000000</v>
      </c>
      <c r="L21" s="4">
        <v>2000000</v>
      </c>
      <c r="M21" s="4">
        <v>500000</v>
      </c>
    </row>
    <row r="22" spans="1:13" s="3" customFormat="1" ht="15" customHeight="1" x14ac:dyDescent="0.15">
      <c r="A22" s="27"/>
      <c r="B22" s="25" t="s">
        <v>10</v>
      </c>
      <c r="C22" s="28"/>
      <c r="D22" s="22"/>
      <c r="E22" s="24"/>
      <c r="F22" s="16"/>
      <c r="G22" s="16"/>
      <c r="J22" s="4"/>
      <c r="K22" s="4"/>
      <c r="L22" s="4"/>
    </row>
    <row r="23" spans="1:13" s="3" customFormat="1" ht="15" customHeight="1" x14ac:dyDescent="0.15">
      <c r="A23" s="27"/>
      <c r="B23" s="25" t="s">
        <v>58</v>
      </c>
      <c r="C23" s="20"/>
      <c r="D23" s="22"/>
      <c r="E23" s="24"/>
      <c r="F23" s="16"/>
      <c r="G23" s="16"/>
      <c r="I23" s="3" t="s">
        <v>38</v>
      </c>
      <c r="J23" s="4">
        <f>SUM(J20:J22)</f>
        <v>6500000</v>
      </c>
      <c r="K23" s="4">
        <f>SUM(K20:K22)</f>
        <v>7500000</v>
      </c>
      <c r="L23" s="4">
        <f>SUM(L20:L22)</f>
        <v>5000000</v>
      </c>
      <c r="M23" s="4">
        <f>SUM(M20:M22)</f>
        <v>3000000</v>
      </c>
    </row>
    <row r="24" spans="1:13" s="3" customFormat="1" ht="15" customHeight="1" x14ac:dyDescent="0.15">
      <c r="A24" s="21"/>
      <c r="B24" s="25" t="s">
        <v>8</v>
      </c>
      <c r="C24" s="20"/>
      <c r="D24" s="22"/>
      <c r="E24" s="24"/>
      <c r="F24" s="16"/>
      <c r="G24" s="16"/>
      <c r="I24" s="3" t="s">
        <v>39</v>
      </c>
      <c r="J24" s="4">
        <f>J23/24</f>
        <v>270833.33333333331</v>
      </c>
      <c r="K24" s="4">
        <f>K23/24</f>
        <v>312500</v>
      </c>
      <c r="L24" s="4">
        <f>L23/24</f>
        <v>208333.33333333334</v>
      </c>
      <c r="M24" s="4">
        <f>M23/24</f>
        <v>125000</v>
      </c>
    </row>
    <row r="25" spans="1:13" s="3" customFormat="1" ht="15" customHeight="1" x14ac:dyDescent="0.15">
      <c r="A25" s="21"/>
      <c r="B25" s="16" t="s">
        <v>7</v>
      </c>
      <c r="C25" s="20"/>
      <c r="D25" s="22"/>
      <c r="E25" s="24"/>
      <c r="F25" s="16"/>
      <c r="G25" s="16"/>
      <c r="I25" s="53">
        <v>1.4999999999999999E-2</v>
      </c>
      <c r="J25" s="4">
        <f>J24*1.5</f>
        <v>406250</v>
      </c>
      <c r="K25" s="4">
        <f>K24*1.5</f>
        <v>468750</v>
      </c>
      <c r="L25" s="4">
        <f>L24*1.5</f>
        <v>312500</v>
      </c>
      <c r="M25" s="4">
        <f>M24*1.5</f>
        <v>187500</v>
      </c>
    </row>
    <row r="26" spans="1:13" s="3" customFormat="1" ht="15" customHeight="1" x14ac:dyDescent="0.15">
      <c r="A26" s="21"/>
      <c r="B26" s="16" t="s">
        <v>6</v>
      </c>
      <c r="C26" s="20"/>
      <c r="D26" s="22"/>
      <c r="E26" s="24"/>
      <c r="F26" s="16"/>
      <c r="G26" s="16"/>
    </row>
    <row r="27" spans="1:13" s="3" customFormat="1" ht="15" customHeight="1" x14ac:dyDescent="0.15">
      <c r="A27" s="21"/>
      <c r="B27" s="23" t="s">
        <v>4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23"/>
      <c r="C28" s="20"/>
      <c r="D28" s="22"/>
      <c r="E28" s="22"/>
      <c r="F28" s="16"/>
      <c r="G28" s="16"/>
      <c r="I28" s="3" t="s">
        <v>40</v>
      </c>
      <c r="J28" s="3" t="s">
        <v>41</v>
      </c>
      <c r="K28" s="3" t="s">
        <v>42</v>
      </c>
      <c r="L28" s="3" t="s">
        <v>43</v>
      </c>
      <c r="M28" s="1" t="s">
        <v>45</v>
      </c>
    </row>
    <row r="29" spans="1:13" s="3" customFormat="1" ht="15" customHeight="1" x14ac:dyDescent="0.15">
      <c r="A29" s="21" t="s">
        <v>46</v>
      </c>
      <c r="B29" s="23" t="s">
        <v>59</v>
      </c>
      <c r="C29" s="20">
        <v>1</v>
      </c>
      <c r="D29" s="22">
        <v>180000</v>
      </c>
      <c r="E29" s="24">
        <f>C29*D29</f>
        <v>180000</v>
      </c>
      <c r="F29" s="16">
        <f>E29*10%</f>
        <v>18000</v>
      </c>
      <c r="G29" s="16">
        <f>SUM(E29:F29)</f>
        <v>198000</v>
      </c>
      <c r="K29" s="4"/>
      <c r="L29" s="4"/>
      <c r="M29" s="4"/>
    </row>
    <row r="30" spans="1:13" s="3" customFormat="1" ht="15" customHeight="1" x14ac:dyDescent="0.15">
      <c r="A30" s="21" t="s">
        <v>62</v>
      </c>
      <c r="B30" s="25" t="s">
        <v>63</v>
      </c>
      <c r="C30" s="20"/>
      <c r="D30" s="22"/>
      <c r="E30" s="24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25" t="s">
        <v>60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5" t="s">
        <v>50</v>
      </c>
      <c r="C32" s="20"/>
      <c r="D32" s="22"/>
      <c r="E32" s="22"/>
      <c r="F32" s="16"/>
      <c r="G32" s="16"/>
      <c r="K32" s="4"/>
      <c r="L32" s="4"/>
      <c r="M32" s="4"/>
    </row>
    <row r="33" spans="1:13" s="3" customFormat="1" ht="15" customHeight="1" x14ac:dyDescent="0.15">
      <c r="A33" s="21"/>
      <c r="B33" s="25" t="s">
        <v>10</v>
      </c>
      <c r="C33" s="20"/>
      <c r="D33" s="22"/>
      <c r="E33" s="22"/>
      <c r="F33" s="16"/>
      <c r="G33" s="16"/>
      <c r="K33" s="4"/>
      <c r="L33" s="4"/>
      <c r="M33" s="4"/>
    </row>
    <row r="34" spans="1:13" s="3" customFormat="1" ht="15" customHeight="1" x14ac:dyDescent="0.15">
      <c r="A34" s="21"/>
      <c r="B34" s="25" t="s">
        <v>8</v>
      </c>
      <c r="C34" s="20"/>
      <c r="D34" s="22"/>
      <c r="E34" s="22"/>
      <c r="F34" s="16"/>
      <c r="G34" s="16"/>
      <c r="M34" s="4">
        <f>50*6000</f>
        <v>300000</v>
      </c>
    </row>
    <row r="35" spans="1:13" s="3" customFormat="1" ht="15" customHeight="1" x14ac:dyDescent="0.15">
      <c r="A35" s="21"/>
      <c r="B35" s="16" t="s">
        <v>7</v>
      </c>
      <c r="C35" s="20"/>
      <c r="D35" s="22"/>
      <c r="E35" s="22"/>
      <c r="F35" s="16"/>
      <c r="G35" s="16"/>
      <c r="M35" s="4">
        <f>J20/24</f>
        <v>187500</v>
      </c>
    </row>
    <row r="36" spans="1:13" s="3" customFormat="1" ht="15" customHeight="1" x14ac:dyDescent="0.15">
      <c r="A36" s="21"/>
      <c r="B36" s="16" t="s">
        <v>6</v>
      </c>
      <c r="C36" s="20"/>
      <c r="D36" s="22"/>
      <c r="E36" s="22"/>
      <c r="F36" s="16"/>
      <c r="G36" s="16"/>
      <c r="K36" s="3">
        <f>2000*60</f>
        <v>120000</v>
      </c>
      <c r="M36" s="4">
        <f>SUM(M34:M35)</f>
        <v>487500</v>
      </c>
    </row>
    <row r="37" spans="1:13" s="3" customFormat="1" ht="15" customHeight="1" x14ac:dyDescent="0.15">
      <c r="A37" s="21"/>
      <c r="B37" s="16" t="s">
        <v>5</v>
      </c>
      <c r="C37" s="20"/>
      <c r="D37" s="22"/>
      <c r="E37" s="22"/>
      <c r="F37" s="16"/>
      <c r="G37" s="16"/>
      <c r="M37" s="4"/>
    </row>
    <row r="38" spans="1:13" s="3" customFormat="1" ht="15" customHeight="1" x14ac:dyDescent="0.15">
      <c r="A38" s="21"/>
      <c r="B38" s="23"/>
      <c r="C38" s="20"/>
      <c r="D38" s="22"/>
      <c r="E38" s="22"/>
      <c r="F38" s="16"/>
      <c r="G38" s="16"/>
    </row>
    <row r="39" spans="1:13" s="3" customFormat="1" ht="15" customHeight="1" x14ac:dyDescent="0.15">
      <c r="A39" s="21"/>
      <c r="B39" s="16" t="s">
        <v>54</v>
      </c>
      <c r="C39" s="20"/>
      <c r="D39" s="16"/>
      <c r="E39" s="22"/>
      <c r="F39" s="16"/>
      <c r="G39" s="16"/>
    </row>
    <row r="40" spans="1:13" s="3" customFormat="1" ht="15" customHeight="1" x14ac:dyDescent="0.15">
      <c r="A40" s="21"/>
      <c r="B40" s="16" t="s">
        <v>53</v>
      </c>
      <c r="C40" s="20"/>
      <c r="D40" s="16"/>
      <c r="E40" s="20"/>
      <c r="F40" s="16"/>
      <c r="G40" s="16"/>
      <c r="L40" s="3">
        <f>50*2000</f>
        <v>100000</v>
      </c>
    </row>
    <row r="41" spans="1:13" s="3" customFormat="1" ht="15" customHeight="1" x14ac:dyDescent="0.15">
      <c r="A41" s="21"/>
      <c r="B41" s="16" t="s">
        <v>52</v>
      </c>
      <c r="C41" s="20"/>
      <c r="D41" s="16"/>
      <c r="E41" s="20"/>
      <c r="F41" s="16"/>
      <c r="G41" s="16"/>
    </row>
    <row r="42" spans="1:13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3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510000</v>
      </c>
      <c r="F43" s="12">
        <f>SUM(F16:F42)</f>
        <v>51000</v>
      </c>
      <c r="G43" s="12">
        <f>SUM(G16:G42)</f>
        <v>561000</v>
      </c>
    </row>
    <row r="44" spans="1:13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3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3" s="3" customFormat="1" ht="15" customHeight="1" x14ac:dyDescent="0.15">
      <c r="A46" s="3" t="s">
        <v>51</v>
      </c>
      <c r="C46" s="4"/>
      <c r="D46" s="4"/>
      <c r="E46" s="4"/>
      <c r="F46" s="4"/>
      <c r="G46" s="4"/>
    </row>
    <row r="47" spans="1:13" s="3" customFormat="1" ht="15" customHeight="1" x14ac:dyDescent="0.15">
      <c r="C47" s="4"/>
      <c r="D47" s="4"/>
      <c r="E47" s="4"/>
      <c r="F47" s="4"/>
      <c r="G47" s="4"/>
    </row>
    <row r="48" spans="1:13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11" workbookViewId="0">
      <selection activeCell="E36" sqref="E36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3" width="11.21875" style="1" bestFit="1" customWidth="1"/>
    <col min="14" max="16384" width="8.88671875" style="1"/>
  </cols>
  <sheetData>
    <row r="1" spans="1:13" ht="27.75" customHeight="1" x14ac:dyDescent="0.15">
      <c r="A1" s="56" t="s">
        <v>32</v>
      </c>
      <c r="B1" s="56"/>
      <c r="C1" s="56"/>
      <c r="D1" s="56"/>
      <c r="E1" s="56"/>
      <c r="F1" s="56"/>
      <c r="G1" s="56"/>
    </row>
    <row r="2" spans="1:13" ht="15" customHeight="1" x14ac:dyDescent="0.15">
      <c r="A2" s="3"/>
      <c r="B2" s="3"/>
      <c r="C2" s="52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7" t="s">
        <v>31</v>
      </c>
      <c r="B4" s="57"/>
      <c r="C4" s="51" t="s">
        <v>30</v>
      </c>
      <c r="D4" s="4"/>
      <c r="E4" s="4"/>
      <c r="L4" s="48"/>
    </row>
    <row r="5" spans="1:13" ht="15" customHeight="1" x14ac:dyDescent="0.15">
      <c r="A5" s="49" t="s">
        <v>29</v>
      </c>
      <c r="B5" s="6"/>
      <c r="C5" s="50"/>
      <c r="D5" s="4"/>
      <c r="E5" s="4"/>
      <c r="L5" s="48"/>
    </row>
    <row r="6" spans="1:13" ht="15" customHeight="1" x14ac:dyDescent="0.15">
      <c r="A6" s="49" t="s">
        <v>28</v>
      </c>
      <c r="B6" s="6"/>
      <c r="C6" s="4"/>
      <c r="D6" s="4"/>
      <c r="E6" s="4"/>
      <c r="L6" s="48"/>
    </row>
    <row r="7" spans="1:13" ht="15" customHeight="1" x14ac:dyDescent="0.15">
      <c r="A7" s="49" t="s">
        <v>27</v>
      </c>
      <c r="B7" s="6"/>
      <c r="C7" s="4"/>
      <c r="D7" s="4"/>
      <c r="E7" s="4"/>
      <c r="L7" s="48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7" t="s">
        <v>26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3"/>
      <c r="J10" s="44"/>
      <c r="K10" s="2"/>
      <c r="L10" s="2"/>
      <c r="M10" s="43"/>
    </row>
    <row r="11" spans="1:13" ht="15" customHeight="1" x14ac:dyDescent="0.15">
      <c r="A11" s="3" t="s">
        <v>25</v>
      </c>
      <c r="B11" s="46">
        <f>G43</f>
        <v>605000</v>
      </c>
      <c r="C11" s="4"/>
      <c r="D11" s="4"/>
      <c r="E11" s="4"/>
      <c r="I11" s="43"/>
      <c r="J11" s="44"/>
      <c r="K11" s="2"/>
      <c r="L11" s="2"/>
      <c r="M11" s="43"/>
    </row>
    <row r="12" spans="1:13" ht="15" customHeight="1" x14ac:dyDescent="0.15">
      <c r="A12" s="3" t="s">
        <v>24</v>
      </c>
      <c r="B12" s="45">
        <f ca="1">NOW()</f>
        <v>42877.588155555553</v>
      </c>
      <c r="C12" s="4"/>
      <c r="D12" s="4"/>
      <c r="E12" s="4"/>
      <c r="I12" s="43"/>
      <c r="J12" s="44"/>
      <c r="K12" s="2"/>
      <c r="L12" s="2"/>
      <c r="M12" s="43"/>
    </row>
    <row r="13" spans="1:13" ht="15" customHeight="1" x14ac:dyDescent="0.15">
      <c r="A13" s="3" t="s">
        <v>23</v>
      </c>
      <c r="B13" s="42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41"/>
      <c r="J14" s="40"/>
      <c r="K14" s="2"/>
      <c r="L14" s="2"/>
    </row>
    <row r="15" spans="1:13" s="3" customFormat="1" ht="15" customHeight="1" thickBot="1" x14ac:dyDescent="0.2">
      <c r="A15" s="39" t="s">
        <v>22</v>
      </c>
      <c r="B15" s="39" t="s">
        <v>21</v>
      </c>
      <c r="C15" s="37" t="s">
        <v>20</v>
      </c>
      <c r="D15" s="37" t="s">
        <v>19</v>
      </c>
      <c r="E15" s="38" t="s">
        <v>18</v>
      </c>
      <c r="F15" s="38" t="s">
        <v>17</v>
      </c>
      <c r="G15" s="37" t="s">
        <v>16</v>
      </c>
      <c r="I15" s="1"/>
      <c r="J15" s="2"/>
      <c r="K15" s="2"/>
      <c r="L15" s="2"/>
      <c r="M15" s="1"/>
    </row>
    <row r="16" spans="1:13" s="3" customFormat="1" ht="15" customHeight="1" x14ac:dyDescent="0.15">
      <c r="A16" s="36"/>
      <c r="B16" s="35"/>
      <c r="C16" s="29"/>
      <c r="D16" s="34"/>
      <c r="E16" s="24"/>
      <c r="F16" s="16"/>
      <c r="G16" s="33"/>
      <c r="I16" s="1"/>
      <c r="J16" s="2"/>
      <c r="K16" s="2"/>
      <c r="L16" s="2"/>
      <c r="M16" s="1"/>
    </row>
    <row r="17" spans="1:13" s="3" customFormat="1" ht="15" customHeight="1" x14ac:dyDescent="0.15">
      <c r="A17" s="27" t="s">
        <v>15</v>
      </c>
      <c r="B17" s="32" t="s">
        <v>55</v>
      </c>
      <c r="C17" s="29">
        <v>1</v>
      </c>
      <c r="D17" s="22">
        <v>330000</v>
      </c>
      <c r="E17" s="24">
        <f>C17*D17</f>
        <v>330000</v>
      </c>
      <c r="F17" s="16">
        <f>E17*10%</f>
        <v>33000</v>
      </c>
      <c r="G17" s="16">
        <f>SUM(E17:F17)</f>
        <v>363000</v>
      </c>
      <c r="I17" s="1"/>
      <c r="J17" s="2"/>
      <c r="K17" s="2"/>
      <c r="L17" s="2"/>
      <c r="M17" s="1"/>
    </row>
    <row r="18" spans="1:13" s="3" customFormat="1" ht="15" customHeight="1" x14ac:dyDescent="0.15">
      <c r="A18" s="30" t="s">
        <v>64</v>
      </c>
      <c r="B18" s="31"/>
      <c r="C18" s="29"/>
      <c r="D18" s="22"/>
      <c r="E18" s="24"/>
      <c r="F18" s="16"/>
      <c r="G18" s="16"/>
      <c r="I18" s="1"/>
      <c r="J18" s="2" t="s">
        <v>33</v>
      </c>
      <c r="K18" s="2" t="s">
        <v>34</v>
      </c>
      <c r="L18" s="2" t="s">
        <v>35</v>
      </c>
      <c r="M18" s="1" t="s">
        <v>44</v>
      </c>
    </row>
    <row r="19" spans="1:13" s="3" customFormat="1" ht="15" customHeight="1" x14ac:dyDescent="0.15">
      <c r="A19" s="30"/>
      <c r="B19" s="25" t="s">
        <v>13</v>
      </c>
      <c r="C19" s="29"/>
      <c r="D19" s="22"/>
      <c r="E19" s="24"/>
      <c r="F19" s="16"/>
      <c r="G19" s="16"/>
      <c r="M19" s="1"/>
    </row>
    <row r="20" spans="1:13" s="3" customFormat="1" ht="15" customHeight="1" x14ac:dyDescent="0.15">
      <c r="A20" s="30"/>
      <c r="B20" s="25" t="s">
        <v>56</v>
      </c>
      <c r="C20" s="29"/>
      <c r="D20" s="22"/>
      <c r="E20" s="24"/>
      <c r="F20" s="16"/>
      <c r="G20" s="16"/>
      <c r="I20" s="3" t="s">
        <v>36</v>
      </c>
      <c r="J20" s="4">
        <v>4500000</v>
      </c>
      <c r="K20" s="4">
        <v>6500000</v>
      </c>
      <c r="L20" s="4">
        <v>3000000</v>
      </c>
      <c r="M20" s="4">
        <v>4100000</v>
      </c>
    </row>
    <row r="21" spans="1:13" s="3" customFormat="1" ht="15" customHeight="1" x14ac:dyDescent="0.15">
      <c r="A21" s="30"/>
      <c r="B21" s="25" t="s">
        <v>57</v>
      </c>
      <c r="C21" s="29"/>
      <c r="D21" s="22"/>
      <c r="E21" s="24"/>
      <c r="F21" s="16"/>
      <c r="G21" s="16"/>
      <c r="I21" s="3" t="s">
        <v>37</v>
      </c>
      <c r="J21" s="4">
        <v>2000000</v>
      </c>
      <c r="K21" s="4">
        <v>1000000</v>
      </c>
      <c r="L21" s="4">
        <v>2000000</v>
      </c>
      <c r="M21" s="4">
        <v>500000</v>
      </c>
    </row>
    <row r="22" spans="1:13" s="3" customFormat="1" ht="15" customHeight="1" x14ac:dyDescent="0.15">
      <c r="A22" s="27"/>
      <c r="B22" s="25" t="s">
        <v>10</v>
      </c>
      <c r="C22" s="28"/>
      <c r="D22" s="22"/>
      <c r="E22" s="24"/>
      <c r="F22" s="16"/>
      <c r="G22" s="16"/>
      <c r="J22" s="4"/>
      <c r="K22" s="4"/>
      <c r="L22" s="4"/>
    </row>
    <row r="23" spans="1:13" s="3" customFormat="1" ht="15" customHeight="1" x14ac:dyDescent="0.15">
      <c r="A23" s="27"/>
      <c r="B23" s="25" t="s">
        <v>58</v>
      </c>
      <c r="C23" s="20"/>
      <c r="D23" s="22"/>
      <c r="E23" s="24"/>
      <c r="F23" s="16"/>
      <c r="G23" s="16"/>
      <c r="I23" s="3" t="s">
        <v>38</v>
      </c>
      <c r="J23" s="4">
        <f>SUM(J20:J22)</f>
        <v>6500000</v>
      </c>
      <c r="K23" s="4">
        <f>SUM(K20:K22)</f>
        <v>7500000</v>
      </c>
      <c r="L23" s="4">
        <f>SUM(L20:L22)</f>
        <v>5000000</v>
      </c>
      <c r="M23" s="4">
        <f>SUM(M20:M22)</f>
        <v>4600000</v>
      </c>
    </row>
    <row r="24" spans="1:13" s="3" customFormat="1" ht="15" customHeight="1" x14ac:dyDescent="0.15">
      <c r="A24" s="21"/>
      <c r="B24" s="25" t="s">
        <v>8</v>
      </c>
      <c r="C24" s="20"/>
      <c r="D24" s="22"/>
      <c r="E24" s="24"/>
      <c r="F24" s="16"/>
      <c r="G24" s="16"/>
      <c r="I24" s="3" t="s">
        <v>39</v>
      </c>
      <c r="J24" s="4">
        <f>J23/24</f>
        <v>270833.33333333331</v>
      </c>
      <c r="K24" s="4">
        <f>K23/24</f>
        <v>312500</v>
      </c>
      <c r="L24" s="4">
        <f>L23/24</f>
        <v>208333.33333333334</v>
      </c>
      <c r="M24" s="4">
        <f>M23/24</f>
        <v>191666.66666666666</v>
      </c>
    </row>
    <row r="25" spans="1:13" s="3" customFormat="1" ht="15" customHeight="1" x14ac:dyDescent="0.15">
      <c r="A25" s="21"/>
      <c r="B25" s="16" t="s">
        <v>7</v>
      </c>
      <c r="C25" s="20"/>
      <c r="D25" s="22"/>
      <c r="E25" s="24"/>
      <c r="F25" s="16"/>
      <c r="G25" s="16"/>
      <c r="I25" s="53">
        <v>1.4999999999999999E-2</v>
      </c>
      <c r="J25" s="4">
        <f>J24*1.5</f>
        <v>406250</v>
      </c>
      <c r="K25" s="4">
        <f>K24*1.5</f>
        <v>468750</v>
      </c>
      <c r="L25" s="4">
        <f>L24*1.5</f>
        <v>312500</v>
      </c>
      <c r="M25" s="4">
        <f>M24*1.5</f>
        <v>287500</v>
      </c>
    </row>
    <row r="26" spans="1:13" s="3" customFormat="1" ht="15" customHeight="1" x14ac:dyDescent="0.15">
      <c r="A26" s="21"/>
      <c r="B26" s="16" t="s">
        <v>6</v>
      </c>
      <c r="C26" s="20"/>
      <c r="D26" s="22"/>
      <c r="E26" s="24"/>
      <c r="F26" s="16"/>
      <c r="G26" s="16"/>
    </row>
    <row r="27" spans="1:13" s="3" customFormat="1" ht="15" customHeight="1" x14ac:dyDescent="0.15">
      <c r="A27" s="21"/>
      <c r="B27" s="23" t="s">
        <v>61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23"/>
      <c r="C28" s="20"/>
      <c r="D28" s="22"/>
      <c r="E28" s="22"/>
      <c r="F28" s="16"/>
      <c r="G28" s="16"/>
      <c r="I28" s="3" t="s">
        <v>40</v>
      </c>
      <c r="J28" s="3" t="s">
        <v>41</v>
      </c>
      <c r="K28" s="3" t="s">
        <v>42</v>
      </c>
      <c r="L28" s="3" t="s">
        <v>43</v>
      </c>
      <c r="M28" s="1" t="s">
        <v>45</v>
      </c>
    </row>
    <row r="29" spans="1:13" s="3" customFormat="1" ht="15" customHeight="1" x14ac:dyDescent="0.15">
      <c r="A29" s="21" t="s">
        <v>46</v>
      </c>
      <c r="B29" s="23" t="s">
        <v>47</v>
      </c>
      <c r="C29" s="20">
        <v>1</v>
      </c>
      <c r="D29" s="22">
        <v>220000</v>
      </c>
      <c r="E29" s="24">
        <f>C29*D29</f>
        <v>220000</v>
      </c>
      <c r="F29" s="16">
        <f>E29*10%</f>
        <v>22000</v>
      </c>
      <c r="G29" s="16">
        <f>SUM(E29:F29)</f>
        <v>242000</v>
      </c>
      <c r="K29" s="4"/>
      <c r="L29" s="4"/>
      <c r="M29" s="4"/>
    </row>
    <row r="30" spans="1:13" s="3" customFormat="1" ht="15" customHeight="1" x14ac:dyDescent="0.15">
      <c r="A30" s="21" t="s">
        <v>62</v>
      </c>
      <c r="B30" s="25" t="s">
        <v>48</v>
      </c>
      <c r="C30" s="20"/>
      <c r="D30" s="22"/>
      <c r="E30" s="24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26" t="s">
        <v>49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5" t="s">
        <v>50</v>
      </c>
      <c r="C32" s="20"/>
      <c r="D32" s="22"/>
      <c r="E32" s="22"/>
      <c r="F32" s="16"/>
      <c r="G32" s="16"/>
      <c r="K32" s="4"/>
      <c r="L32" s="4"/>
      <c r="M32" s="4"/>
    </row>
    <row r="33" spans="1:13" s="3" customFormat="1" ht="15" customHeight="1" x14ac:dyDescent="0.15">
      <c r="A33" s="21"/>
      <c r="B33" s="25" t="s">
        <v>10</v>
      </c>
      <c r="C33" s="20"/>
      <c r="D33" s="22"/>
      <c r="E33" s="22"/>
      <c r="F33" s="16"/>
      <c r="G33" s="16"/>
      <c r="K33" s="4"/>
      <c r="L33" s="4"/>
      <c r="M33" s="4"/>
    </row>
    <row r="34" spans="1:13" s="3" customFormat="1" ht="15" customHeight="1" x14ac:dyDescent="0.15">
      <c r="A34" s="21"/>
      <c r="B34" s="25" t="s">
        <v>8</v>
      </c>
      <c r="C34" s="20"/>
      <c r="D34" s="22"/>
      <c r="E34" s="22"/>
      <c r="F34" s="16"/>
      <c r="G34" s="16"/>
      <c r="M34" s="4">
        <f>50*6000</f>
        <v>300000</v>
      </c>
    </row>
    <row r="35" spans="1:13" s="3" customFormat="1" ht="15" customHeight="1" x14ac:dyDescent="0.15">
      <c r="A35" s="21"/>
      <c r="B35" s="16" t="s">
        <v>7</v>
      </c>
      <c r="C35" s="20"/>
      <c r="D35" s="22"/>
      <c r="E35" s="22"/>
      <c r="F35" s="16"/>
      <c r="G35" s="16"/>
      <c r="M35" s="4">
        <f>J20/24</f>
        <v>187500</v>
      </c>
    </row>
    <row r="36" spans="1:13" s="3" customFormat="1" ht="15" customHeight="1" x14ac:dyDescent="0.15">
      <c r="A36" s="21"/>
      <c r="B36" s="16" t="s">
        <v>6</v>
      </c>
      <c r="C36" s="20"/>
      <c r="D36" s="22"/>
      <c r="E36" s="22"/>
      <c r="F36" s="16"/>
      <c r="G36" s="16"/>
      <c r="K36" s="3">
        <f>2000*60</f>
        <v>120000</v>
      </c>
      <c r="M36" s="4">
        <f>SUM(M34:M35)</f>
        <v>487500</v>
      </c>
    </row>
    <row r="37" spans="1:13" s="3" customFormat="1" ht="15" customHeight="1" x14ac:dyDescent="0.15">
      <c r="A37" s="21"/>
      <c r="B37" s="16" t="s">
        <v>5</v>
      </c>
      <c r="C37" s="20"/>
      <c r="D37" s="22"/>
      <c r="E37" s="22"/>
      <c r="F37" s="16"/>
      <c r="G37" s="16"/>
      <c r="M37" s="4"/>
    </row>
    <row r="38" spans="1:13" s="3" customFormat="1" ht="15" customHeight="1" x14ac:dyDescent="0.15">
      <c r="A38" s="21"/>
      <c r="B38" s="23"/>
      <c r="C38" s="20"/>
      <c r="D38" s="22"/>
      <c r="E38" s="22"/>
      <c r="F38" s="16"/>
      <c r="G38" s="16"/>
    </row>
    <row r="39" spans="1:13" s="3" customFormat="1" ht="15" customHeight="1" x14ac:dyDescent="0.15">
      <c r="A39" s="21"/>
      <c r="B39" s="16" t="s">
        <v>54</v>
      </c>
      <c r="C39" s="20"/>
      <c r="D39" s="16"/>
      <c r="E39" s="22"/>
      <c r="F39" s="16"/>
      <c r="G39" s="16"/>
    </row>
    <row r="40" spans="1:13" s="3" customFormat="1" ht="15" customHeight="1" x14ac:dyDescent="0.15">
      <c r="A40" s="21"/>
      <c r="B40" s="16" t="s">
        <v>53</v>
      </c>
      <c r="C40" s="20"/>
      <c r="D40" s="16"/>
      <c r="E40" s="20"/>
      <c r="F40" s="16"/>
      <c r="G40" s="16"/>
      <c r="L40" s="3">
        <f>50*2000</f>
        <v>100000</v>
      </c>
    </row>
    <row r="41" spans="1:13" s="3" customFormat="1" ht="15" customHeight="1" x14ac:dyDescent="0.15">
      <c r="A41" s="21"/>
      <c r="B41" s="16" t="s">
        <v>52</v>
      </c>
      <c r="C41" s="20"/>
      <c r="D41" s="16"/>
      <c r="E41" s="20"/>
      <c r="F41" s="16"/>
      <c r="G41" s="16"/>
    </row>
    <row r="42" spans="1:13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3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550000</v>
      </c>
      <c r="F43" s="12">
        <f>SUM(F16:F42)</f>
        <v>55000</v>
      </c>
      <c r="G43" s="12">
        <f>SUM(G16:G42)</f>
        <v>605000</v>
      </c>
    </row>
    <row r="44" spans="1:13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3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3" s="3" customFormat="1" ht="15" customHeight="1" x14ac:dyDescent="0.15">
      <c r="A46" s="3" t="s">
        <v>51</v>
      </c>
      <c r="C46" s="4"/>
      <c r="D46" s="4"/>
      <c r="E46" s="4"/>
      <c r="F46" s="4"/>
      <c r="G46" s="4"/>
    </row>
    <row r="47" spans="1:13" s="3" customFormat="1" ht="15" customHeight="1" x14ac:dyDescent="0.15">
      <c r="C47" s="4"/>
      <c r="D47" s="4"/>
      <c r="E47" s="4"/>
      <c r="F47" s="4"/>
      <c r="G47" s="4"/>
    </row>
    <row r="48" spans="1:13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16" workbookViewId="0">
      <selection activeCell="F18" sqref="F18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3" width="11.21875" style="1" bestFit="1" customWidth="1"/>
    <col min="14" max="16384" width="8.88671875" style="1"/>
  </cols>
  <sheetData>
    <row r="1" spans="1:13" ht="27.75" customHeight="1" x14ac:dyDescent="0.15">
      <c r="A1" s="56" t="s">
        <v>32</v>
      </c>
      <c r="B1" s="56"/>
      <c r="C1" s="56"/>
      <c r="D1" s="56"/>
      <c r="E1" s="56"/>
      <c r="F1" s="56"/>
      <c r="G1" s="56"/>
    </row>
    <row r="2" spans="1:13" ht="15" customHeight="1" x14ac:dyDescent="0.15">
      <c r="A2" s="3"/>
      <c r="B2" s="3"/>
      <c r="C2" s="52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7" t="s">
        <v>31</v>
      </c>
      <c r="B4" s="57"/>
      <c r="C4" s="51" t="s">
        <v>30</v>
      </c>
      <c r="D4" s="4"/>
      <c r="E4" s="4"/>
      <c r="L4" s="48"/>
    </row>
    <row r="5" spans="1:13" ht="15" customHeight="1" x14ac:dyDescent="0.15">
      <c r="A5" s="49" t="s">
        <v>29</v>
      </c>
      <c r="B5" s="6"/>
      <c r="C5" s="50"/>
      <c r="D5" s="4"/>
      <c r="E5" s="4"/>
      <c r="L5" s="48"/>
    </row>
    <row r="6" spans="1:13" ht="15" customHeight="1" x14ac:dyDescent="0.15">
      <c r="A6" s="49" t="s">
        <v>28</v>
      </c>
      <c r="B6" s="6"/>
      <c r="C6" s="4"/>
      <c r="D6" s="4"/>
      <c r="E6" s="4"/>
      <c r="L6" s="48"/>
    </row>
    <row r="7" spans="1:13" ht="15" customHeight="1" x14ac:dyDescent="0.15">
      <c r="A7" s="49" t="s">
        <v>27</v>
      </c>
      <c r="B7" s="6"/>
      <c r="C7" s="4"/>
      <c r="D7" s="4"/>
      <c r="E7" s="4"/>
      <c r="L7" s="48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7" t="s">
        <v>26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3"/>
      <c r="J10" s="44"/>
      <c r="K10" s="2"/>
      <c r="L10" s="2"/>
      <c r="M10" s="43"/>
    </row>
    <row r="11" spans="1:13" ht="15" customHeight="1" x14ac:dyDescent="0.15">
      <c r="A11" s="3" t="s">
        <v>25</v>
      </c>
      <c r="B11" s="46">
        <f>G43</f>
        <v>682000</v>
      </c>
      <c r="C11" s="4"/>
      <c r="D11" s="4"/>
      <c r="E11" s="4"/>
      <c r="I11" s="43"/>
      <c r="J11" s="44"/>
      <c r="K11" s="2"/>
      <c r="L11" s="2"/>
      <c r="M11" s="43"/>
    </row>
    <row r="12" spans="1:13" ht="15" customHeight="1" x14ac:dyDescent="0.15">
      <c r="A12" s="3" t="s">
        <v>24</v>
      </c>
      <c r="B12" s="45">
        <f ca="1">NOW()</f>
        <v>42877.588155555553</v>
      </c>
      <c r="C12" s="4"/>
      <c r="D12" s="4"/>
      <c r="E12" s="4"/>
      <c r="I12" s="43"/>
      <c r="J12" s="44"/>
      <c r="K12" s="2"/>
      <c r="L12" s="2"/>
      <c r="M12" s="43"/>
    </row>
    <row r="13" spans="1:13" ht="15" customHeight="1" x14ac:dyDescent="0.15">
      <c r="A13" s="3" t="s">
        <v>23</v>
      </c>
      <c r="B13" s="42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41"/>
      <c r="J14" s="40"/>
      <c r="K14" s="2"/>
      <c r="L14" s="2"/>
    </row>
    <row r="15" spans="1:13" s="3" customFormat="1" ht="15" customHeight="1" thickBot="1" x14ac:dyDescent="0.2">
      <c r="A15" s="39" t="s">
        <v>22</v>
      </c>
      <c r="B15" s="39" t="s">
        <v>21</v>
      </c>
      <c r="C15" s="37" t="s">
        <v>20</v>
      </c>
      <c r="D15" s="37" t="s">
        <v>19</v>
      </c>
      <c r="E15" s="38" t="s">
        <v>18</v>
      </c>
      <c r="F15" s="38" t="s">
        <v>17</v>
      </c>
      <c r="G15" s="37" t="s">
        <v>16</v>
      </c>
      <c r="I15" s="1"/>
      <c r="J15" s="2"/>
      <c r="K15" s="2"/>
      <c r="L15" s="2"/>
      <c r="M15" s="1"/>
    </row>
    <row r="16" spans="1:13" s="3" customFormat="1" ht="15" customHeight="1" x14ac:dyDescent="0.15">
      <c r="A16" s="36"/>
      <c r="B16" s="35"/>
      <c r="C16" s="29"/>
      <c r="D16" s="34"/>
      <c r="E16" s="24"/>
      <c r="F16" s="16"/>
      <c r="G16" s="33"/>
      <c r="I16" s="1"/>
      <c r="J16" s="2"/>
      <c r="K16" s="2"/>
      <c r="L16" s="2"/>
      <c r="M16" s="1"/>
    </row>
    <row r="17" spans="1:13" s="3" customFormat="1" ht="15" customHeight="1" x14ac:dyDescent="0.15">
      <c r="A17" s="27" t="s">
        <v>15</v>
      </c>
      <c r="B17" s="32" t="s">
        <v>14</v>
      </c>
      <c r="C17" s="29">
        <v>1</v>
      </c>
      <c r="D17" s="22">
        <v>400000</v>
      </c>
      <c r="E17" s="24">
        <f>C17*D17</f>
        <v>400000</v>
      </c>
      <c r="F17" s="16">
        <f>E17*10%</f>
        <v>40000</v>
      </c>
      <c r="G17" s="16">
        <f>SUM(E17:F17)</f>
        <v>440000</v>
      </c>
      <c r="I17" s="1"/>
      <c r="J17" s="2"/>
      <c r="K17" s="2"/>
      <c r="L17" s="2"/>
      <c r="M17" s="1"/>
    </row>
    <row r="18" spans="1:13" s="3" customFormat="1" ht="15" customHeight="1" x14ac:dyDescent="0.15">
      <c r="A18" s="30" t="s">
        <v>64</v>
      </c>
      <c r="B18" s="31"/>
      <c r="C18" s="29"/>
      <c r="D18" s="22"/>
      <c r="E18" s="24"/>
      <c r="F18" s="16"/>
      <c r="G18" s="16"/>
      <c r="I18" s="1"/>
      <c r="J18" s="2" t="s">
        <v>33</v>
      </c>
      <c r="K18" s="2" t="s">
        <v>34</v>
      </c>
      <c r="L18" s="2" t="s">
        <v>35</v>
      </c>
      <c r="M18" s="1" t="s">
        <v>44</v>
      </c>
    </row>
    <row r="19" spans="1:13" s="3" customFormat="1" ht="15" customHeight="1" x14ac:dyDescent="0.15">
      <c r="A19" s="30"/>
      <c r="B19" s="25" t="s">
        <v>13</v>
      </c>
      <c r="C19" s="29"/>
      <c r="D19" s="22"/>
      <c r="E19" s="24"/>
      <c r="F19" s="16"/>
      <c r="G19" s="16"/>
      <c r="M19" s="1"/>
    </row>
    <row r="20" spans="1:13" s="3" customFormat="1" ht="15" customHeight="1" x14ac:dyDescent="0.15">
      <c r="A20" s="30"/>
      <c r="B20" s="25" t="s">
        <v>12</v>
      </c>
      <c r="C20" s="29"/>
      <c r="D20" s="22"/>
      <c r="E20" s="24"/>
      <c r="F20" s="16"/>
      <c r="G20" s="16"/>
      <c r="I20" s="3" t="s">
        <v>36</v>
      </c>
      <c r="J20" s="4">
        <v>4500000</v>
      </c>
      <c r="K20" s="4">
        <v>6500000</v>
      </c>
      <c r="L20" s="4">
        <v>3000000</v>
      </c>
      <c r="M20" s="4">
        <v>4100000</v>
      </c>
    </row>
    <row r="21" spans="1:13" s="3" customFormat="1" ht="15" customHeight="1" x14ac:dyDescent="0.15">
      <c r="A21" s="30"/>
      <c r="B21" s="26" t="s">
        <v>11</v>
      </c>
      <c r="C21" s="29"/>
      <c r="D21" s="22"/>
      <c r="E21" s="24"/>
      <c r="F21" s="16"/>
      <c r="G21" s="16"/>
      <c r="I21" s="3" t="s">
        <v>37</v>
      </c>
      <c r="J21" s="4">
        <v>2000000</v>
      </c>
      <c r="K21" s="4">
        <v>1000000</v>
      </c>
      <c r="L21" s="4">
        <v>1500000</v>
      </c>
      <c r="M21" s="4">
        <v>500000</v>
      </c>
    </row>
    <row r="22" spans="1:13" s="3" customFormat="1" ht="15" customHeight="1" x14ac:dyDescent="0.15">
      <c r="A22" s="27"/>
      <c r="B22" s="25" t="s">
        <v>10</v>
      </c>
      <c r="C22" s="28"/>
      <c r="D22" s="22"/>
      <c r="E22" s="24"/>
      <c r="F22" s="16"/>
      <c r="G22" s="16"/>
      <c r="J22" s="4"/>
      <c r="K22" s="4"/>
      <c r="L22" s="4"/>
    </row>
    <row r="23" spans="1:13" s="3" customFormat="1" ht="15" customHeight="1" x14ac:dyDescent="0.15">
      <c r="A23" s="27"/>
      <c r="B23" s="26" t="s">
        <v>9</v>
      </c>
      <c r="C23" s="20"/>
      <c r="D23" s="22"/>
      <c r="E23" s="24"/>
      <c r="F23" s="16"/>
      <c r="G23" s="16"/>
      <c r="I23" s="3" t="s">
        <v>38</v>
      </c>
      <c r="J23" s="4">
        <f>SUM(J20:J22)</f>
        <v>6500000</v>
      </c>
      <c r="K23" s="4">
        <f>SUM(K20:K22)</f>
        <v>7500000</v>
      </c>
      <c r="L23" s="4">
        <f>SUM(L20:L22)</f>
        <v>4500000</v>
      </c>
      <c r="M23" s="4">
        <f>SUM(M20:M22)</f>
        <v>4600000</v>
      </c>
    </row>
    <row r="24" spans="1:13" s="3" customFormat="1" ht="15" customHeight="1" x14ac:dyDescent="0.15">
      <c r="A24" s="21"/>
      <c r="B24" s="25" t="s">
        <v>8</v>
      </c>
      <c r="C24" s="20"/>
      <c r="D24" s="22"/>
      <c r="E24" s="24"/>
      <c r="F24" s="16"/>
      <c r="G24" s="16"/>
      <c r="I24" s="3" t="s">
        <v>39</v>
      </c>
      <c r="J24" s="4">
        <f>J23/24</f>
        <v>270833.33333333331</v>
      </c>
      <c r="K24" s="4">
        <f>K23/24</f>
        <v>312500</v>
      </c>
      <c r="L24" s="4">
        <f>L23/24</f>
        <v>187500</v>
      </c>
      <c r="M24" s="4">
        <f>M23/24</f>
        <v>191666.66666666666</v>
      </c>
    </row>
    <row r="25" spans="1:13" s="3" customFormat="1" ht="15" customHeight="1" x14ac:dyDescent="0.15">
      <c r="A25" s="21"/>
      <c r="B25" s="16" t="s">
        <v>7</v>
      </c>
      <c r="C25" s="20"/>
      <c r="D25" s="22"/>
      <c r="E25" s="24"/>
      <c r="F25" s="16"/>
      <c r="G25" s="16"/>
      <c r="I25" s="53">
        <v>1.4999999999999999E-2</v>
      </c>
      <c r="J25" s="4">
        <f>J24*1.5</f>
        <v>406250</v>
      </c>
      <c r="K25" s="4">
        <f>K24*1.5</f>
        <v>468750</v>
      </c>
      <c r="L25" s="4">
        <f>L24*1.5</f>
        <v>281250</v>
      </c>
      <c r="M25" s="4">
        <f>M24*1.5</f>
        <v>287500</v>
      </c>
    </row>
    <row r="26" spans="1:13" s="3" customFormat="1" ht="15" customHeight="1" x14ac:dyDescent="0.15">
      <c r="A26" s="21"/>
      <c r="B26" s="16" t="s">
        <v>6</v>
      </c>
      <c r="C26" s="20"/>
      <c r="D26" s="22"/>
      <c r="E26" s="24"/>
      <c r="F26" s="16"/>
      <c r="G26" s="16"/>
    </row>
    <row r="27" spans="1:13" s="3" customFormat="1" ht="15" customHeight="1" x14ac:dyDescent="0.15">
      <c r="A27" s="21"/>
      <c r="B27" s="23" t="s">
        <v>4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23"/>
      <c r="C28" s="20"/>
      <c r="D28" s="22"/>
      <c r="E28" s="22"/>
      <c r="F28" s="16"/>
      <c r="G28" s="16"/>
      <c r="I28" s="3" t="s">
        <v>40</v>
      </c>
      <c r="J28" s="3" t="s">
        <v>41</v>
      </c>
      <c r="K28" s="3" t="s">
        <v>42</v>
      </c>
      <c r="L28" s="3" t="s">
        <v>43</v>
      </c>
      <c r="M28" s="1" t="s">
        <v>45</v>
      </c>
    </row>
    <row r="29" spans="1:13" s="3" customFormat="1" ht="15" customHeight="1" x14ac:dyDescent="0.15">
      <c r="A29" s="21" t="s">
        <v>46</v>
      </c>
      <c r="B29" s="23" t="s">
        <v>47</v>
      </c>
      <c r="C29" s="20">
        <v>1</v>
      </c>
      <c r="D29" s="22">
        <v>220000</v>
      </c>
      <c r="E29" s="24">
        <f>C29*D29</f>
        <v>220000</v>
      </c>
      <c r="F29" s="16">
        <f>E29*10%</f>
        <v>22000</v>
      </c>
      <c r="G29" s="16">
        <f>SUM(E29:F29)</f>
        <v>242000</v>
      </c>
      <c r="K29" s="4"/>
      <c r="L29" s="4"/>
      <c r="M29" s="4"/>
    </row>
    <row r="30" spans="1:13" s="3" customFormat="1" ht="15" customHeight="1" x14ac:dyDescent="0.15">
      <c r="A30" s="21" t="s">
        <v>62</v>
      </c>
      <c r="B30" s="25" t="s">
        <v>48</v>
      </c>
      <c r="C30" s="20"/>
      <c r="D30" s="22"/>
      <c r="E30" s="24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26" t="s">
        <v>49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5" t="s">
        <v>50</v>
      </c>
      <c r="C32" s="20"/>
      <c r="D32" s="22"/>
      <c r="E32" s="22"/>
      <c r="F32" s="16"/>
      <c r="G32" s="16"/>
      <c r="K32" s="4"/>
      <c r="L32" s="4"/>
      <c r="M32" s="4"/>
    </row>
    <row r="33" spans="1:13" s="3" customFormat="1" ht="15" customHeight="1" x14ac:dyDescent="0.15">
      <c r="A33" s="21"/>
      <c r="B33" s="25" t="s">
        <v>10</v>
      </c>
      <c r="C33" s="20"/>
      <c r="D33" s="22"/>
      <c r="E33" s="22"/>
      <c r="F33" s="16"/>
      <c r="G33" s="16"/>
      <c r="K33" s="4"/>
      <c r="L33" s="4"/>
      <c r="M33" s="4"/>
    </row>
    <row r="34" spans="1:13" s="3" customFormat="1" ht="15" customHeight="1" x14ac:dyDescent="0.15">
      <c r="A34" s="21"/>
      <c r="B34" s="25" t="s">
        <v>8</v>
      </c>
      <c r="C34" s="20"/>
      <c r="D34" s="22"/>
      <c r="E34" s="22"/>
      <c r="F34" s="16"/>
      <c r="G34" s="16"/>
      <c r="M34" s="4">
        <f>50*6000</f>
        <v>300000</v>
      </c>
    </row>
    <row r="35" spans="1:13" s="3" customFormat="1" ht="15" customHeight="1" x14ac:dyDescent="0.15">
      <c r="A35" s="21"/>
      <c r="B35" s="16" t="s">
        <v>7</v>
      </c>
      <c r="C35" s="20"/>
      <c r="D35" s="22"/>
      <c r="E35" s="22"/>
      <c r="F35" s="16"/>
      <c r="G35" s="16"/>
      <c r="M35" s="4">
        <f>J20/24</f>
        <v>187500</v>
      </c>
    </row>
    <row r="36" spans="1:13" s="3" customFormat="1" ht="15" customHeight="1" x14ac:dyDescent="0.15">
      <c r="A36" s="21"/>
      <c r="B36" s="16" t="s">
        <v>6</v>
      </c>
      <c r="C36" s="20"/>
      <c r="D36" s="22"/>
      <c r="E36" s="22"/>
      <c r="F36" s="16"/>
      <c r="G36" s="16"/>
      <c r="K36" s="3">
        <f>2000*60</f>
        <v>120000</v>
      </c>
      <c r="M36" s="4">
        <f>SUM(M34:M35)</f>
        <v>487500</v>
      </c>
    </row>
    <row r="37" spans="1:13" s="3" customFormat="1" ht="15" customHeight="1" x14ac:dyDescent="0.15">
      <c r="A37" s="21"/>
      <c r="B37" s="16" t="s">
        <v>5</v>
      </c>
      <c r="C37" s="20"/>
      <c r="D37" s="22"/>
      <c r="E37" s="22"/>
      <c r="F37" s="16"/>
      <c r="G37" s="16"/>
      <c r="M37" s="4"/>
    </row>
    <row r="38" spans="1:13" s="3" customFormat="1" ht="15" customHeight="1" x14ac:dyDescent="0.15">
      <c r="A38" s="21"/>
      <c r="B38" s="23"/>
      <c r="C38" s="20"/>
      <c r="D38" s="22"/>
      <c r="E38" s="22"/>
      <c r="F38" s="16"/>
      <c r="G38" s="16"/>
    </row>
    <row r="39" spans="1:13" s="3" customFormat="1" ht="15" customHeight="1" x14ac:dyDescent="0.15">
      <c r="A39" s="21"/>
      <c r="B39" s="16" t="s">
        <v>54</v>
      </c>
      <c r="C39" s="20"/>
      <c r="D39" s="16"/>
      <c r="E39" s="22"/>
      <c r="F39" s="16"/>
      <c r="G39" s="16"/>
    </row>
    <row r="40" spans="1:13" s="3" customFormat="1" ht="15" customHeight="1" x14ac:dyDescent="0.15">
      <c r="A40" s="21"/>
      <c r="B40" s="16" t="s">
        <v>53</v>
      </c>
      <c r="C40" s="20"/>
      <c r="D40" s="16"/>
      <c r="E40" s="20"/>
      <c r="F40" s="16"/>
      <c r="G40" s="16"/>
      <c r="L40" s="3">
        <f>50*2000</f>
        <v>100000</v>
      </c>
    </row>
    <row r="41" spans="1:13" s="3" customFormat="1" ht="15" customHeight="1" x14ac:dyDescent="0.15">
      <c r="A41" s="21"/>
      <c r="B41" s="16" t="s">
        <v>52</v>
      </c>
      <c r="C41" s="20"/>
      <c r="D41" s="16"/>
      <c r="E41" s="20"/>
      <c r="F41" s="16"/>
      <c r="G41" s="16"/>
    </row>
    <row r="42" spans="1:13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3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620000</v>
      </c>
      <c r="F43" s="12">
        <f>SUM(F16:F42)</f>
        <v>62000</v>
      </c>
      <c r="G43" s="12">
        <f>SUM(G16:G42)</f>
        <v>682000</v>
      </c>
    </row>
    <row r="44" spans="1:13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3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3" s="3" customFormat="1" ht="15" customHeight="1" x14ac:dyDescent="0.15">
      <c r="A46" s="3" t="s">
        <v>51</v>
      </c>
      <c r="C46" s="4"/>
      <c r="D46" s="4"/>
      <c r="E46" s="4"/>
      <c r="F46" s="4"/>
      <c r="G46" s="4"/>
    </row>
    <row r="47" spans="1:13" s="3" customFormat="1" ht="15" customHeight="1" x14ac:dyDescent="0.15">
      <c r="C47" s="4"/>
      <c r="D47" s="4"/>
      <c r="E47" s="4"/>
      <c r="F47" s="4"/>
      <c r="G47" s="4"/>
    </row>
    <row r="48" spans="1:13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2" workbookViewId="0">
      <selection activeCell="J12" sqref="J12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3" width="11.21875" style="1" bestFit="1" customWidth="1"/>
    <col min="14" max="16384" width="8.88671875" style="1"/>
  </cols>
  <sheetData>
    <row r="1" spans="1:13" ht="27.75" customHeight="1" x14ac:dyDescent="0.15">
      <c r="A1" s="56" t="s">
        <v>32</v>
      </c>
      <c r="B1" s="56"/>
      <c r="C1" s="56"/>
      <c r="D1" s="56"/>
      <c r="E1" s="56"/>
      <c r="F1" s="56"/>
      <c r="G1" s="56"/>
    </row>
    <row r="2" spans="1:13" ht="15" customHeight="1" x14ac:dyDescent="0.15">
      <c r="A2" s="3"/>
      <c r="B2" s="3"/>
      <c r="C2" s="52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7" t="s">
        <v>31</v>
      </c>
      <c r="B4" s="57"/>
      <c r="C4" s="51" t="s">
        <v>30</v>
      </c>
      <c r="D4" s="4"/>
      <c r="E4" s="4"/>
      <c r="L4" s="48"/>
    </row>
    <row r="5" spans="1:13" ht="15" customHeight="1" x14ac:dyDescent="0.15">
      <c r="A5" s="49" t="s">
        <v>29</v>
      </c>
      <c r="B5" s="6"/>
      <c r="C5" s="50"/>
      <c r="D5" s="4"/>
      <c r="E5" s="4"/>
      <c r="L5" s="48"/>
    </row>
    <row r="6" spans="1:13" ht="15" customHeight="1" x14ac:dyDescent="0.15">
      <c r="A6" s="49" t="s">
        <v>28</v>
      </c>
      <c r="B6" s="6"/>
      <c r="C6" s="4"/>
      <c r="D6" s="4"/>
      <c r="E6" s="4"/>
      <c r="L6" s="48"/>
    </row>
    <row r="7" spans="1:13" ht="15" customHeight="1" x14ac:dyDescent="0.15">
      <c r="A7" s="49" t="s">
        <v>27</v>
      </c>
      <c r="B7" s="6"/>
      <c r="C7" s="4"/>
      <c r="D7" s="4"/>
      <c r="E7" s="4"/>
      <c r="L7" s="48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7" t="s">
        <v>26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3"/>
      <c r="J10" s="44"/>
      <c r="K10" s="2"/>
      <c r="L10" s="2"/>
      <c r="M10" s="43"/>
    </row>
    <row r="11" spans="1:13" ht="15" customHeight="1" x14ac:dyDescent="0.15">
      <c r="A11" s="3" t="s">
        <v>25</v>
      </c>
      <c r="B11" s="46">
        <f>G43</f>
        <v>825000</v>
      </c>
      <c r="C11" s="4"/>
      <c r="D11" s="4"/>
      <c r="E11" s="4"/>
      <c r="I11" s="43"/>
      <c r="J11" s="44"/>
      <c r="K11" s="2"/>
      <c r="L11" s="2"/>
      <c r="M11" s="43"/>
    </row>
    <row r="12" spans="1:13" ht="15" customHeight="1" x14ac:dyDescent="0.15">
      <c r="A12" s="3" t="s">
        <v>24</v>
      </c>
      <c r="B12" s="45">
        <f ca="1">NOW()</f>
        <v>42877.588155555553</v>
      </c>
      <c r="C12" s="4"/>
      <c r="D12" s="4"/>
      <c r="E12" s="4"/>
      <c r="I12" s="43"/>
      <c r="J12" s="44"/>
      <c r="K12" s="2"/>
      <c r="L12" s="2"/>
      <c r="M12" s="43"/>
    </row>
    <row r="13" spans="1:13" ht="15" customHeight="1" x14ac:dyDescent="0.15">
      <c r="A13" s="3" t="s">
        <v>23</v>
      </c>
      <c r="B13" s="42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41"/>
      <c r="J14" s="40"/>
      <c r="K14" s="2"/>
      <c r="L14" s="2"/>
    </row>
    <row r="15" spans="1:13" s="3" customFormat="1" ht="15" customHeight="1" thickBot="1" x14ac:dyDescent="0.2">
      <c r="A15" s="39" t="s">
        <v>22</v>
      </c>
      <c r="B15" s="39" t="s">
        <v>21</v>
      </c>
      <c r="C15" s="37" t="s">
        <v>20</v>
      </c>
      <c r="D15" s="37" t="s">
        <v>19</v>
      </c>
      <c r="E15" s="38" t="s">
        <v>18</v>
      </c>
      <c r="F15" s="38" t="s">
        <v>17</v>
      </c>
      <c r="G15" s="37" t="s">
        <v>16</v>
      </c>
      <c r="I15" s="1"/>
      <c r="J15" s="2"/>
      <c r="K15" s="2"/>
      <c r="L15" s="2"/>
      <c r="M15" s="1"/>
    </row>
    <row r="16" spans="1:13" s="3" customFormat="1" ht="15" customHeight="1" x14ac:dyDescent="0.15">
      <c r="A16" s="36"/>
      <c r="B16" s="35"/>
      <c r="C16" s="29"/>
      <c r="D16" s="34"/>
      <c r="E16" s="24"/>
      <c r="F16" s="16"/>
      <c r="G16" s="33"/>
      <c r="I16" s="1"/>
      <c r="J16" s="2"/>
      <c r="K16" s="2"/>
      <c r="L16" s="2"/>
      <c r="M16" s="1"/>
    </row>
    <row r="17" spans="1:13" s="3" customFormat="1" ht="15" customHeight="1" x14ac:dyDescent="0.15">
      <c r="A17" s="27" t="s">
        <v>15</v>
      </c>
      <c r="B17" s="32" t="s">
        <v>66</v>
      </c>
      <c r="C17" s="29">
        <v>1</v>
      </c>
      <c r="D17" s="22">
        <v>530000</v>
      </c>
      <c r="E17" s="24">
        <f>C17*D17</f>
        <v>530000</v>
      </c>
      <c r="F17" s="16">
        <f>E17*10%</f>
        <v>53000</v>
      </c>
      <c r="G17" s="16">
        <f>SUM(E17:F17)</f>
        <v>583000</v>
      </c>
      <c r="I17" s="1"/>
      <c r="J17" s="2"/>
      <c r="K17" s="2"/>
      <c r="L17" s="2"/>
      <c r="M17" s="1"/>
    </row>
    <row r="18" spans="1:13" s="3" customFormat="1" ht="15" customHeight="1" x14ac:dyDescent="0.15">
      <c r="A18" s="30" t="s">
        <v>64</v>
      </c>
      <c r="B18" s="31"/>
      <c r="C18" s="29"/>
      <c r="D18" s="22"/>
      <c r="E18" s="24"/>
      <c r="F18" s="16"/>
      <c r="G18" s="16"/>
      <c r="I18" s="1"/>
      <c r="J18" s="2" t="s">
        <v>33</v>
      </c>
      <c r="K18" s="2" t="s">
        <v>34</v>
      </c>
      <c r="L18" s="2" t="s">
        <v>35</v>
      </c>
      <c r="M18" s="1" t="s">
        <v>44</v>
      </c>
    </row>
    <row r="19" spans="1:13" s="3" customFormat="1" ht="15" customHeight="1" x14ac:dyDescent="0.15">
      <c r="A19" s="30"/>
      <c r="B19" s="25" t="s">
        <v>13</v>
      </c>
      <c r="C19" s="29"/>
      <c r="D19" s="22"/>
      <c r="E19" s="24"/>
      <c r="F19" s="16"/>
      <c r="G19" s="16"/>
      <c r="M19" s="1"/>
    </row>
    <row r="20" spans="1:13" s="3" customFormat="1" ht="15" customHeight="1" x14ac:dyDescent="0.15">
      <c r="A20" s="30"/>
      <c r="B20" s="26" t="s">
        <v>65</v>
      </c>
      <c r="C20" s="29"/>
      <c r="D20" s="22"/>
      <c r="E20" s="24"/>
      <c r="F20" s="16"/>
      <c r="G20" s="16"/>
      <c r="I20" s="3" t="s">
        <v>36</v>
      </c>
      <c r="J20" s="4">
        <v>4500000</v>
      </c>
      <c r="K20" s="4">
        <v>6500000</v>
      </c>
      <c r="L20" s="4">
        <v>3000000</v>
      </c>
      <c r="M20" s="4">
        <v>4100000</v>
      </c>
    </row>
    <row r="21" spans="1:13" s="3" customFormat="1" ht="15" customHeight="1" x14ac:dyDescent="0.15">
      <c r="A21" s="30"/>
      <c r="B21" s="26" t="s">
        <v>11</v>
      </c>
      <c r="C21" s="29"/>
      <c r="D21" s="22"/>
      <c r="E21" s="24"/>
      <c r="F21" s="16"/>
      <c r="G21" s="16"/>
      <c r="I21" s="3" t="s">
        <v>37</v>
      </c>
      <c r="J21" s="4">
        <v>2000000</v>
      </c>
      <c r="K21" s="4">
        <v>2000000</v>
      </c>
      <c r="L21" s="4">
        <v>1500000</v>
      </c>
      <c r="M21" s="4">
        <v>500000</v>
      </c>
    </row>
    <row r="22" spans="1:13" s="3" customFormat="1" ht="15" customHeight="1" x14ac:dyDescent="0.15">
      <c r="A22" s="27"/>
      <c r="B22" s="25" t="s">
        <v>10</v>
      </c>
      <c r="C22" s="28"/>
      <c r="D22" s="22"/>
      <c r="E22" s="24"/>
      <c r="F22" s="16"/>
      <c r="G22" s="16"/>
      <c r="J22" s="4"/>
      <c r="K22" s="4"/>
      <c r="L22" s="4"/>
    </row>
    <row r="23" spans="1:13" s="3" customFormat="1" ht="15" customHeight="1" x14ac:dyDescent="0.15">
      <c r="A23" s="27"/>
      <c r="B23" s="26" t="s">
        <v>9</v>
      </c>
      <c r="C23" s="20"/>
      <c r="D23" s="22"/>
      <c r="E23" s="24"/>
      <c r="F23" s="16"/>
      <c r="G23" s="16"/>
      <c r="I23" s="3" t="s">
        <v>38</v>
      </c>
      <c r="J23" s="4">
        <f>SUM(J20:J22)</f>
        <v>6500000</v>
      </c>
      <c r="K23" s="4">
        <f>SUM(K20:K22)</f>
        <v>8500000</v>
      </c>
      <c r="L23" s="4">
        <f>SUM(L20:L22)</f>
        <v>4500000</v>
      </c>
      <c r="M23" s="4">
        <f>SUM(M20:M22)</f>
        <v>4600000</v>
      </c>
    </row>
    <row r="24" spans="1:13" s="3" customFormat="1" ht="15" customHeight="1" x14ac:dyDescent="0.15">
      <c r="A24" s="21"/>
      <c r="B24" s="25" t="s">
        <v>8</v>
      </c>
      <c r="C24" s="20"/>
      <c r="D24" s="22"/>
      <c r="E24" s="24"/>
      <c r="F24" s="16"/>
      <c r="G24" s="16"/>
      <c r="I24" s="3" t="s">
        <v>39</v>
      </c>
      <c r="J24" s="4">
        <f>J23/24</f>
        <v>270833.33333333331</v>
      </c>
      <c r="K24" s="4">
        <f>K23/24</f>
        <v>354166.66666666669</v>
      </c>
      <c r="L24" s="4">
        <f>L23/24</f>
        <v>187500</v>
      </c>
      <c r="M24" s="4">
        <f>M23/24</f>
        <v>191666.66666666666</v>
      </c>
    </row>
    <row r="25" spans="1:13" s="3" customFormat="1" ht="15" customHeight="1" x14ac:dyDescent="0.15">
      <c r="A25" s="21"/>
      <c r="B25" s="16" t="s">
        <v>7</v>
      </c>
      <c r="C25" s="20"/>
      <c r="D25" s="22"/>
      <c r="E25" s="24"/>
      <c r="F25" s="16"/>
      <c r="G25" s="16"/>
      <c r="I25" s="53">
        <v>1.4999999999999999E-2</v>
      </c>
      <c r="J25" s="4">
        <f>J24*1.5</f>
        <v>406250</v>
      </c>
      <c r="K25" s="4">
        <f>K24*1.5</f>
        <v>531250</v>
      </c>
      <c r="L25" s="4">
        <f>L24*1.5</f>
        <v>281250</v>
      </c>
      <c r="M25" s="4">
        <f>M24*1.5</f>
        <v>287500</v>
      </c>
    </row>
    <row r="26" spans="1:13" s="3" customFormat="1" ht="15" customHeight="1" x14ac:dyDescent="0.15">
      <c r="A26" s="21"/>
      <c r="B26" s="16" t="s">
        <v>6</v>
      </c>
      <c r="C26" s="20"/>
      <c r="D26" s="22"/>
      <c r="E26" s="24"/>
      <c r="F26" s="16"/>
      <c r="G26" s="16"/>
    </row>
    <row r="27" spans="1:13" s="3" customFormat="1" ht="15" customHeight="1" x14ac:dyDescent="0.15">
      <c r="A27" s="21"/>
      <c r="B27" s="23" t="s">
        <v>4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23"/>
      <c r="C28" s="20"/>
      <c r="D28" s="22"/>
      <c r="E28" s="22"/>
      <c r="F28" s="16"/>
      <c r="G28" s="16"/>
      <c r="I28" s="3" t="s">
        <v>40</v>
      </c>
      <c r="J28" s="3" t="s">
        <v>41</v>
      </c>
      <c r="K28" s="3" t="s">
        <v>42</v>
      </c>
      <c r="L28" s="3" t="s">
        <v>43</v>
      </c>
      <c r="M28" s="1" t="s">
        <v>45</v>
      </c>
    </row>
    <row r="29" spans="1:13" s="3" customFormat="1" ht="15" customHeight="1" x14ac:dyDescent="0.15">
      <c r="A29" s="21" t="s">
        <v>46</v>
      </c>
      <c r="B29" s="23" t="s">
        <v>47</v>
      </c>
      <c r="C29" s="20">
        <v>1</v>
      </c>
      <c r="D29" s="22">
        <v>220000</v>
      </c>
      <c r="E29" s="24">
        <f>C29*D29</f>
        <v>220000</v>
      </c>
      <c r="F29" s="16">
        <f>E29*10%</f>
        <v>22000</v>
      </c>
      <c r="G29" s="16">
        <f>SUM(E29:F29)</f>
        <v>242000</v>
      </c>
      <c r="K29" s="4"/>
      <c r="L29" s="4"/>
      <c r="M29" s="4"/>
    </row>
    <row r="30" spans="1:13" s="3" customFormat="1" ht="15" customHeight="1" x14ac:dyDescent="0.15">
      <c r="A30" s="21" t="s">
        <v>62</v>
      </c>
      <c r="B30" s="25" t="s">
        <v>48</v>
      </c>
      <c r="C30" s="20"/>
      <c r="D30" s="22"/>
      <c r="E30" s="24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26" t="s">
        <v>49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5" t="s">
        <v>50</v>
      </c>
      <c r="C32" s="20"/>
      <c r="D32" s="22"/>
      <c r="E32" s="22"/>
      <c r="F32" s="16"/>
      <c r="G32" s="16"/>
      <c r="K32" s="4"/>
      <c r="L32" s="4"/>
      <c r="M32" s="4"/>
    </row>
    <row r="33" spans="1:13" s="3" customFormat="1" ht="15" customHeight="1" x14ac:dyDescent="0.15">
      <c r="A33" s="21"/>
      <c r="B33" s="25" t="s">
        <v>10</v>
      </c>
      <c r="C33" s="20"/>
      <c r="D33" s="22"/>
      <c r="E33" s="22"/>
      <c r="F33" s="16"/>
      <c r="G33" s="16"/>
      <c r="K33" s="4"/>
      <c r="L33" s="4"/>
      <c r="M33" s="4"/>
    </row>
    <row r="34" spans="1:13" s="3" customFormat="1" ht="15" customHeight="1" x14ac:dyDescent="0.15">
      <c r="A34" s="21"/>
      <c r="B34" s="25" t="s">
        <v>8</v>
      </c>
      <c r="C34" s="20"/>
      <c r="D34" s="22"/>
      <c r="E34" s="22"/>
      <c r="F34" s="16"/>
      <c r="G34" s="16"/>
      <c r="M34" s="4">
        <f>50*6000</f>
        <v>300000</v>
      </c>
    </row>
    <row r="35" spans="1:13" s="3" customFormat="1" ht="15" customHeight="1" x14ac:dyDescent="0.15">
      <c r="A35" s="21"/>
      <c r="B35" s="16" t="s">
        <v>7</v>
      </c>
      <c r="C35" s="20"/>
      <c r="D35" s="22"/>
      <c r="E35" s="22"/>
      <c r="F35" s="16"/>
      <c r="G35" s="16"/>
      <c r="M35" s="4">
        <f>J20/24</f>
        <v>187500</v>
      </c>
    </row>
    <row r="36" spans="1:13" s="3" customFormat="1" ht="15" customHeight="1" x14ac:dyDescent="0.15">
      <c r="A36" s="21"/>
      <c r="B36" s="16" t="s">
        <v>6</v>
      </c>
      <c r="C36" s="20"/>
      <c r="D36" s="22"/>
      <c r="E36" s="22"/>
      <c r="F36" s="16"/>
      <c r="G36" s="16"/>
      <c r="K36" s="3">
        <f>2000*60</f>
        <v>120000</v>
      </c>
      <c r="M36" s="4">
        <f>SUM(M34:M35)</f>
        <v>487500</v>
      </c>
    </row>
    <row r="37" spans="1:13" s="3" customFormat="1" ht="15" customHeight="1" x14ac:dyDescent="0.15">
      <c r="A37" s="21"/>
      <c r="B37" s="16" t="s">
        <v>5</v>
      </c>
      <c r="C37" s="20"/>
      <c r="D37" s="22"/>
      <c r="E37" s="22"/>
      <c r="F37" s="16"/>
      <c r="G37" s="16"/>
      <c r="M37" s="4"/>
    </row>
    <row r="38" spans="1:13" s="3" customFormat="1" ht="15" customHeight="1" x14ac:dyDescent="0.15">
      <c r="A38" s="21"/>
      <c r="B38" s="23"/>
      <c r="C38" s="20"/>
      <c r="D38" s="22"/>
      <c r="E38" s="22"/>
      <c r="F38" s="16"/>
      <c r="G38" s="16"/>
    </row>
    <row r="39" spans="1:13" s="3" customFormat="1" ht="15" customHeight="1" x14ac:dyDescent="0.15">
      <c r="A39" s="21"/>
      <c r="B39" s="16" t="s">
        <v>54</v>
      </c>
      <c r="C39" s="20"/>
      <c r="D39" s="16"/>
      <c r="E39" s="22"/>
      <c r="F39" s="16"/>
      <c r="G39" s="16"/>
    </row>
    <row r="40" spans="1:13" s="3" customFormat="1" ht="15" customHeight="1" x14ac:dyDescent="0.15">
      <c r="A40" s="21"/>
      <c r="B40" s="16" t="s">
        <v>53</v>
      </c>
      <c r="C40" s="20"/>
      <c r="D40" s="16"/>
      <c r="E40" s="20"/>
      <c r="F40" s="16"/>
      <c r="G40" s="16"/>
      <c r="L40" s="3">
        <f>50*2000</f>
        <v>100000</v>
      </c>
    </row>
    <row r="41" spans="1:13" s="3" customFormat="1" ht="15" customHeight="1" x14ac:dyDescent="0.15">
      <c r="A41" s="21"/>
      <c r="B41" s="16" t="s">
        <v>52</v>
      </c>
      <c r="C41" s="20"/>
      <c r="D41" s="16"/>
      <c r="E41" s="20"/>
      <c r="F41" s="16"/>
      <c r="G41" s="16"/>
    </row>
    <row r="42" spans="1:13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3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750000</v>
      </c>
      <c r="F43" s="12">
        <f>SUM(F16:F42)</f>
        <v>75000</v>
      </c>
      <c r="G43" s="12">
        <f>SUM(G16:G42)</f>
        <v>825000</v>
      </c>
    </row>
    <row r="44" spans="1:13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3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3" s="3" customFormat="1" ht="15" customHeight="1" x14ac:dyDescent="0.15">
      <c r="A46" s="3" t="s">
        <v>51</v>
      </c>
      <c r="C46" s="4"/>
      <c r="D46" s="4"/>
      <c r="E46" s="4"/>
      <c r="F46" s="4"/>
      <c r="G46" s="4"/>
    </row>
    <row r="47" spans="1:13" s="3" customFormat="1" ht="15" customHeight="1" x14ac:dyDescent="0.15">
      <c r="C47" s="4"/>
      <c r="D47" s="4"/>
      <c r="E47" s="4"/>
      <c r="F47" s="4"/>
      <c r="G47" s="4"/>
    </row>
    <row r="48" spans="1:13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5535 (4)</vt:lpstr>
      <vt:lpstr>5535 (3)</vt:lpstr>
      <vt:lpstr>5535 (2)</vt:lpstr>
      <vt:lpstr>5535</vt:lpstr>
      <vt:lpstr>5550</vt:lpstr>
      <vt:lpstr>'5535'!Print_Area</vt:lpstr>
      <vt:lpstr>'5535 (2)'!Print_Area</vt:lpstr>
      <vt:lpstr>'5535 (3)'!Print_Area</vt:lpstr>
      <vt:lpstr>'5535 (4)'!Print_Area</vt:lpstr>
      <vt:lpstr>'5550'!Print_Area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2017-05-22T05:07:45Z</cp:lastPrinted>
  <dcterms:created xsi:type="dcterms:W3CDTF">2017-05-10T08:53:39Z</dcterms:created>
  <dcterms:modified xsi:type="dcterms:W3CDTF">2017-05-22T05:08:49Z</dcterms:modified>
</cp:coreProperties>
</file>